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nka/Documents/HARFASPORT/0-ZIMA 2021-2022/"/>
    </mc:Choice>
  </mc:AlternateContent>
  <xr:revisionPtr revIDLastSave="0" documentId="8_{C2313439-192E-AC48-BE17-7F436E793A66}" xr6:coauthVersionLast="47" xr6:coauthVersionMax="47" xr10:uidLastSave="{00000000-0000-0000-0000-000000000000}"/>
  <bookViews>
    <workbookView xWindow="0" yWindow="500" windowWidth="25600" windowHeight="13860" xr2:uid="{D7A40906-5645-054E-82C3-BD0E8119DBB6}"/>
  </bookViews>
  <sheets>
    <sheet name="Ceník PŮJČOVNA lyže - 2021_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9" i="1" l="1"/>
  <c r="M59" i="1"/>
  <c r="L59" i="1"/>
  <c r="J59" i="1"/>
  <c r="K59" i="1" s="1"/>
  <c r="I59" i="1"/>
  <c r="H59" i="1"/>
  <c r="G59" i="1"/>
  <c r="F59" i="1"/>
  <c r="D59" i="1"/>
  <c r="E59" i="1" s="1"/>
  <c r="N58" i="1"/>
  <c r="M58" i="1"/>
  <c r="L58" i="1"/>
  <c r="J58" i="1"/>
  <c r="K58" i="1" s="1"/>
  <c r="I58" i="1"/>
  <c r="H58" i="1"/>
  <c r="G58" i="1"/>
  <c r="F58" i="1"/>
  <c r="D58" i="1"/>
  <c r="E58" i="1" s="1"/>
  <c r="N57" i="1"/>
  <c r="M57" i="1"/>
  <c r="L57" i="1"/>
  <c r="J57" i="1"/>
  <c r="K57" i="1" s="1"/>
  <c r="I57" i="1"/>
  <c r="H57" i="1"/>
  <c r="G57" i="1"/>
  <c r="F57" i="1"/>
  <c r="E57" i="1"/>
  <c r="D57" i="1"/>
  <c r="N56" i="1"/>
  <c r="M56" i="1"/>
  <c r="L56" i="1"/>
  <c r="J56" i="1"/>
  <c r="K56" i="1" s="1"/>
  <c r="I56" i="1"/>
  <c r="H56" i="1"/>
  <c r="G56" i="1"/>
  <c r="F56" i="1"/>
  <c r="D56" i="1"/>
  <c r="E56" i="1" s="1"/>
  <c r="N55" i="1"/>
  <c r="M55" i="1"/>
  <c r="L55" i="1"/>
  <c r="J55" i="1"/>
  <c r="K55" i="1" s="1"/>
  <c r="I55" i="1"/>
  <c r="H55" i="1"/>
  <c r="G55" i="1"/>
  <c r="F55" i="1"/>
  <c r="D55" i="1"/>
  <c r="E55" i="1" s="1"/>
  <c r="N53" i="1"/>
  <c r="M53" i="1"/>
  <c r="L53" i="1"/>
  <c r="J53" i="1"/>
  <c r="K53" i="1" s="1"/>
  <c r="I53" i="1"/>
  <c r="H53" i="1"/>
  <c r="G53" i="1"/>
  <c r="F53" i="1"/>
  <c r="D53" i="1"/>
  <c r="E53" i="1" s="1"/>
  <c r="N52" i="1"/>
  <c r="M52" i="1"/>
  <c r="L52" i="1"/>
  <c r="J52" i="1"/>
  <c r="K52" i="1" s="1"/>
  <c r="I52" i="1"/>
  <c r="H52" i="1"/>
  <c r="G52" i="1"/>
  <c r="F52" i="1"/>
  <c r="D52" i="1"/>
  <c r="E52" i="1" s="1"/>
  <c r="N51" i="1"/>
  <c r="M51" i="1"/>
  <c r="L51" i="1"/>
  <c r="J51" i="1"/>
  <c r="K51" i="1" s="1"/>
  <c r="I51" i="1"/>
  <c r="H51" i="1"/>
  <c r="G51" i="1"/>
  <c r="F51" i="1"/>
  <c r="D51" i="1"/>
  <c r="E51" i="1" s="1"/>
  <c r="N50" i="1"/>
  <c r="M50" i="1"/>
  <c r="L50" i="1"/>
  <c r="J50" i="1"/>
  <c r="K50" i="1" s="1"/>
  <c r="I50" i="1"/>
  <c r="H50" i="1"/>
  <c r="G50" i="1"/>
  <c r="F50" i="1"/>
  <c r="D50" i="1"/>
  <c r="E50" i="1" s="1"/>
  <c r="N48" i="1"/>
  <c r="M48" i="1"/>
  <c r="L48" i="1"/>
  <c r="J48" i="1"/>
  <c r="K48" i="1" s="1"/>
  <c r="I48" i="1"/>
  <c r="H48" i="1"/>
  <c r="G48" i="1"/>
  <c r="F48" i="1"/>
  <c r="D48" i="1"/>
  <c r="E48" i="1" s="1"/>
  <c r="N47" i="1"/>
  <c r="M47" i="1"/>
  <c r="L47" i="1"/>
  <c r="J47" i="1"/>
  <c r="K47" i="1" s="1"/>
  <c r="I47" i="1"/>
  <c r="H47" i="1"/>
  <c r="G47" i="1"/>
  <c r="F47" i="1"/>
  <c r="E47" i="1"/>
  <c r="D47" i="1"/>
  <c r="N46" i="1"/>
  <c r="M46" i="1"/>
  <c r="L46" i="1"/>
  <c r="J46" i="1"/>
  <c r="K46" i="1" s="1"/>
  <c r="I46" i="1"/>
  <c r="H46" i="1"/>
  <c r="G46" i="1"/>
  <c r="F46" i="1"/>
  <c r="D46" i="1"/>
  <c r="E46" i="1" s="1"/>
  <c r="N45" i="1"/>
  <c r="M45" i="1"/>
  <c r="L45" i="1"/>
  <c r="J45" i="1"/>
  <c r="K45" i="1" s="1"/>
  <c r="I45" i="1"/>
  <c r="H45" i="1"/>
  <c r="G45" i="1"/>
  <c r="F45" i="1"/>
  <c r="D45" i="1"/>
  <c r="E45" i="1" s="1"/>
  <c r="N44" i="1"/>
  <c r="M44" i="1"/>
  <c r="L44" i="1"/>
  <c r="J44" i="1"/>
  <c r="K44" i="1" s="1"/>
  <c r="I44" i="1"/>
  <c r="H44" i="1"/>
  <c r="G44" i="1"/>
  <c r="F44" i="1"/>
  <c r="D44" i="1"/>
  <c r="E44" i="1" s="1"/>
  <c r="N43" i="1"/>
  <c r="M43" i="1"/>
  <c r="L43" i="1"/>
  <c r="J43" i="1"/>
  <c r="K43" i="1" s="1"/>
  <c r="I43" i="1"/>
  <c r="H43" i="1"/>
  <c r="G43" i="1"/>
  <c r="F43" i="1"/>
  <c r="D43" i="1"/>
  <c r="E43" i="1" s="1"/>
  <c r="N41" i="1"/>
  <c r="M41" i="1"/>
  <c r="L41" i="1"/>
  <c r="J41" i="1"/>
  <c r="K41" i="1" s="1"/>
  <c r="I41" i="1"/>
  <c r="H41" i="1"/>
  <c r="G41" i="1"/>
  <c r="F41" i="1"/>
  <c r="D41" i="1"/>
  <c r="E41" i="1" s="1"/>
  <c r="N40" i="1"/>
  <c r="M40" i="1"/>
  <c r="L40" i="1"/>
  <c r="J40" i="1"/>
  <c r="K40" i="1" s="1"/>
  <c r="I40" i="1"/>
  <c r="H40" i="1"/>
  <c r="G40" i="1"/>
  <c r="F40" i="1"/>
  <c r="D40" i="1"/>
  <c r="E40" i="1" s="1"/>
  <c r="N39" i="1"/>
  <c r="M39" i="1"/>
  <c r="L39" i="1"/>
  <c r="J39" i="1"/>
  <c r="K39" i="1" s="1"/>
  <c r="I39" i="1"/>
  <c r="H39" i="1"/>
  <c r="G39" i="1"/>
  <c r="F39" i="1"/>
  <c r="D39" i="1"/>
  <c r="E39" i="1" s="1"/>
  <c r="N38" i="1"/>
  <c r="M38" i="1"/>
  <c r="L38" i="1"/>
  <c r="J38" i="1"/>
  <c r="K38" i="1" s="1"/>
  <c r="I38" i="1"/>
  <c r="H38" i="1"/>
  <c r="G38" i="1"/>
  <c r="F38" i="1"/>
  <c r="D38" i="1"/>
  <c r="E38" i="1" s="1"/>
  <c r="N37" i="1"/>
  <c r="M37" i="1"/>
  <c r="L37" i="1"/>
  <c r="J37" i="1"/>
  <c r="K37" i="1" s="1"/>
  <c r="I37" i="1"/>
  <c r="H37" i="1"/>
  <c r="G37" i="1"/>
  <c r="F37" i="1"/>
  <c r="D37" i="1"/>
  <c r="E37" i="1" s="1"/>
  <c r="N36" i="1"/>
  <c r="M36" i="1"/>
  <c r="L36" i="1"/>
  <c r="J36" i="1"/>
  <c r="K36" i="1" s="1"/>
  <c r="I36" i="1"/>
  <c r="H36" i="1"/>
  <c r="G36" i="1"/>
  <c r="F36" i="1"/>
  <c r="D36" i="1"/>
  <c r="E36" i="1" s="1"/>
  <c r="N35" i="1"/>
  <c r="M35" i="1"/>
  <c r="L35" i="1"/>
  <c r="J35" i="1"/>
  <c r="K35" i="1" s="1"/>
  <c r="I35" i="1"/>
  <c r="H35" i="1"/>
  <c r="G35" i="1"/>
  <c r="F35" i="1"/>
  <c r="D35" i="1"/>
  <c r="E35" i="1" s="1"/>
  <c r="N34" i="1"/>
  <c r="M34" i="1"/>
  <c r="L34" i="1"/>
  <c r="J34" i="1"/>
  <c r="K34" i="1" s="1"/>
  <c r="I34" i="1"/>
  <c r="H34" i="1"/>
  <c r="G34" i="1"/>
  <c r="F34" i="1"/>
  <c r="D34" i="1"/>
  <c r="E34" i="1" s="1"/>
  <c r="N33" i="1"/>
  <c r="M33" i="1"/>
  <c r="L33" i="1"/>
  <c r="J33" i="1"/>
  <c r="K33" i="1" s="1"/>
  <c r="I33" i="1"/>
  <c r="H33" i="1"/>
  <c r="G33" i="1"/>
  <c r="F33" i="1"/>
  <c r="D33" i="1"/>
  <c r="E33" i="1" s="1"/>
  <c r="N31" i="1"/>
  <c r="M31" i="1"/>
  <c r="L31" i="1"/>
  <c r="J31" i="1"/>
  <c r="K31" i="1" s="1"/>
  <c r="I31" i="1"/>
  <c r="H31" i="1"/>
  <c r="G31" i="1"/>
  <c r="F31" i="1"/>
  <c r="D31" i="1"/>
  <c r="E31" i="1" s="1"/>
  <c r="N30" i="1"/>
  <c r="M30" i="1"/>
  <c r="L30" i="1"/>
  <c r="J30" i="1"/>
  <c r="K30" i="1" s="1"/>
  <c r="I30" i="1"/>
  <c r="H30" i="1"/>
  <c r="G30" i="1"/>
  <c r="F30" i="1"/>
  <c r="D30" i="1"/>
  <c r="E30" i="1" s="1"/>
  <c r="N29" i="1"/>
  <c r="M29" i="1"/>
  <c r="L29" i="1"/>
  <c r="J29" i="1"/>
  <c r="K29" i="1" s="1"/>
  <c r="I29" i="1"/>
  <c r="H29" i="1"/>
  <c r="G29" i="1"/>
  <c r="F29" i="1"/>
  <c r="E29" i="1"/>
  <c r="D29" i="1"/>
  <c r="N28" i="1"/>
  <c r="M28" i="1"/>
  <c r="L28" i="1"/>
  <c r="J28" i="1"/>
  <c r="K28" i="1" s="1"/>
  <c r="I28" i="1"/>
  <c r="H28" i="1"/>
  <c r="G28" i="1"/>
  <c r="F28" i="1"/>
  <c r="D28" i="1"/>
  <c r="E28" i="1" s="1"/>
  <c r="N27" i="1"/>
  <c r="M27" i="1"/>
  <c r="L27" i="1"/>
  <c r="J27" i="1"/>
  <c r="K27" i="1" s="1"/>
  <c r="I27" i="1"/>
  <c r="H27" i="1"/>
  <c r="G27" i="1"/>
  <c r="F27" i="1"/>
  <c r="D27" i="1"/>
  <c r="E27" i="1" s="1"/>
  <c r="N26" i="1"/>
  <c r="M26" i="1"/>
  <c r="L26" i="1"/>
  <c r="J26" i="1"/>
  <c r="K26" i="1" s="1"/>
  <c r="I26" i="1"/>
  <c r="H26" i="1"/>
  <c r="G26" i="1"/>
  <c r="F26" i="1"/>
  <c r="D26" i="1"/>
  <c r="E26" i="1" s="1"/>
  <c r="N25" i="1"/>
  <c r="M25" i="1"/>
  <c r="L25" i="1"/>
  <c r="J25" i="1"/>
  <c r="K25" i="1" s="1"/>
  <c r="I25" i="1"/>
  <c r="H25" i="1"/>
  <c r="G25" i="1"/>
  <c r="F25" i="1"/>
  <c r="D25" i="1"/>
  <c r="E25" i="1" s="1"/>
  <c r="N24" i="1"/>
  <c r="M24" i="1"/>
  <c r="L24" i="1"/>
  <c r="J24" i="1"/>
  <c r="K24" i="1" s="1"/>
  <c r="I24" i="1"/>
  <c r="H24" i="1"/>
  <c r="G24" i="1"/>
  <c r="F24" i="1"/>
  <c r="D24" i="1"/>
  <c r="E24" i="1" s="1"/>
  <c r="N23" i="1"/>
  <c r="M23" i="1"/>
  <c r="L23" i="1"/>
  <c r="J23" i="1"/>
  <c r="K23" i="1" s="1"/>
  <c r="I23" i="1"/>
  <c r="H23" i="1"/>
  <c r="G23" i="1"/>
  <c r="F23" i="1"/>
  <c r="D23" i="1"/>
  <c r="E23" i="1" s="1"/>
  <c r="N22" i="1"/>
  <c r="M22" i="1"/>
  <c r="L22" i="1"/>
  <c r="J22" i="1"/>
  <c r="K22" i="1" s="1"/>
  <c r="I22" i="1"/>
  <c r="H22" i="1"/>
  <c r="G22" i="1"/>
  <c r="F22" i="1"/>
  <c r="D22" i="1"/>
  <c r="E22" i="1" s="1"/>
  <c r="N21" i="1"/>
  <c r="M21" i="1"/>
  <c r="L21" i="1"/>
  <c r="J21" i="1"/>
  <c r="K21" i="1" s="1"/>
  <c r="I21" i="1"/>
  <c r="H21" i="1"/>
  <c r="G21" i="1"/>
  <c r="F21" i="1"/>
  <c r="D21" i="1"/>
  <c r="E21" i="1" s="1"/>
  <c r="O19" i="1"/>
  <c r="L19" i="1"/>
  <c r="J19" i="1"/>
  <c r="K19" i="1" s="1"/>
  <c r="I19" i="1"/>
  <c r="C19" i="1"/>
  <c r="H19" i="1" s="1"/>
  <c r="O17" i="1"/>
  <c r="N17" i="1"/>
  <c r="J17" i="1"/>
  <c r="K17" i="1" s="1"/>
  <c r="I17" i="1"/>
  <c r="H17" i="1"/>
  <c r="G17" i="1"/>
  <c r="C17" i="1"/>
  <c r="M17" i="1" s="1"/>
  <c r="O16" i="1"/>
  <c r="C16" i="1"/>
  <c r="J16" i="1" s="1"/>
  <c r="K16" i="1" s="1"/>
  <c r="O14" i="1"/>
  <c r="C14" i="1"/>
  <c r="G14" i="1" s="1"/>
  <c r="O13" i="1"/>
  <c r="N13" i="1"/>
  <c r="M13" i="1"/>
  <c r="J13" i="1"/>
  <c r="K13" i="1" s="1"/>
  <c r="I13" i="1"/>
  <c r="H13" i="1"/>
  <c r="G13" i="1"/>
  <c r="F13" i="1"/>
  <c r="C13" i="1"/>
  <c r="L13" i="1" s="1"/>
  <c r="O12" i="1"/>
  <c r="C12" i="1"/>
  <c r="I12" i="1" s="1"/>
  <c r="O11" i="1"/>
  <c r="J11" i="1"/>
  <c r="K11" i="1" s="1"/>
  <c r="I11" i="1"/>
  <c r="H11" i="1"/>
  <c r="C11" i="1"/>
  <c r="N11" i="1" s="1"/>
  <c r="O9" i="1"/>
  <c r="L9" i="1"/>
  <c r="J9" i="1"/>
  <c r="K9" i="1" s="1"/>
  <c r="I9" i="1"/>
  <c r="C9" i="1"/>
  <c r="H9" i="1" s="1"/>
  <c r="O8" i="1"/>
  <c r="L8" i="1"/>
  <c r="J8" i="1"/>
  <c r="K8" i="1" s="1"/>
  <c r="C8" i="1"/>
  <c r="H8" i="1" s="1"/>
  <c r="O7" i="1"/>
  <c r="N7" i="1"/>
  <c r="J7" i="1"/>
  <c r="K7" i="1" s="1"/>
  <c r="I7" i="1"/>
  <c r="H7" i="1"/>
  <c r="C7" i="1"/>
  <c r="M7" i="1" s="1"/>
  <c r="O6" i="1"/>
  <c r="C6" i="1"/>
  <c r="J6" i="1" s="1"/>
  <c r="K6" i="1" s="1"/>
  <c r="O5" i="1"/>
  <c r="I5" i="1"/>
  <c r="H5" i="1"/>
  <c r="C5" i="1"/>
  <c r="G5" i="1" s="1"/>
  <c r="O4" i="1"/>
  <c r="N4" i="1"/>
  <c r="M4" i="1"/>
  <c r="J4" i="1"/>
  <c r="K4" i="1" s="1"/>
  <c r="I4" i="1"/>
  <c r="H4" i="1"/>
  <c r="G4" i="1"/>
  <c r="C4" i="1"/>
  <c r="L4" i="1" s="1"/>
  <c r="H14" i="1" l="1"/>
  <c r="N9" i="1"/>
  <c r="I14" i="1"/>
  <c r="M9" i="1"/>
  <c r="D9" i="1"/>
  <c r="E9" i="1" s="1"/>
  <c r="F9" i="1"/>
  <c r="J12" i="1"/>
  <c r="K12" i="1" s="1"/>
  <c r="F7" i="1"/>
  <c r="D8" i="1"/>
  <c r="E8" i="1" s="1"/>
  <c r="G9" i="1"/>
  <c r="F4" i="1"/>
  <c r="G7" i="1"/>
  <c r="I8" i="1"/>
  <c r="G11" i="1"/>
  <c r="F17" i="1"/>
  <c r="D19" i="1"/>
  <c r="E19" i="1" s="1"/>
  <c r="J5" i="1"/>
  <c r="K5" i="1" s="1"/>
  <c r="M6" i="1"/>
  <c r="D12" i="1"/>
  <c r="E12" i="1" s="1"/>
  <c r="L12" i="1"/>
  <c r="J14" i="1"/>
  <c r="K14" i="1" s="1"/>
  <c r="M16" i="1"/>
  <c r="D6" i="1"/>
  <c r="E6" i="1" s="1"/>
  <c r="L6" i="1"/>
  <c r="G6" i="1"/>
  <c r="N12" i="1"/>
  <c r="D14" i="1"/>
  <c r="E14" i="1" s="1"/>
  <c r="G12" i="1"/>
  <c r="D16" i="1"/>
  <c r="E16" i="1" s="1"/>
  <c r="F6" i="1"/>
  <c r="M12" i="1"/>
  <c r="N16" i="1"/>
  <c r="D5" i="1"/>
  <c r="E5" i="1" s="1"/>
  <c r="L5" i="1"/>
  <c r="L14" i="1"/>
  <c r="G16" i="1"/>
  <c r="M5" i="1"/>
  <c r="N8" i="1"/>
  <c r="D11" i="1"/>
  <c r="E11" i="1" s="1"/>
  <c r="M14" i="1"/>
  <c r="F5" i="1"/>
  <c r="N5" i="1"/>
  <c r="I6" i="1"/>
  <c r="D7" i="1"/>
  <c r="E7" i="1" s="1"/>
  <c r="L7" i="1"/>
  <c r="G8" i="1"/>
  <c r="M11" i="1"/>
  <c r="H12" i="1"/>
  <c r="F14" i="1"/>
  <c r="N14" i="1"/>
  <c r="I16" i="1"/>
  <c r="D17" i="1"/>
  <c r="E17" i="1" s="1"/>
  <c r="L17" i="1"/>
  <c r="G19" i="1"/>
  <c r="L16" i="1"/>
  <c r="N6" i="1"/>
  <c r="F16" i="1"/>
  <c r="M8" i="1"/>
  <c r="F12" i="1"/>
  <c r="M19" i="1"/>
  <c r="H6" i="1"/>
  <c r="F8" i="1"/>
  <c r="L11" i="1"/>
  <c r="H16" i="1"/>
  <c r="F19" i="1"/>
  <c r="N19" i="1"/>
  <c r="D4" i="1"/>
  <c r="E4" i="1" s="1"/>
  <c r="F11" i="1"/>
  <c r="D13" i="1"/>
  <c r="E13" i="1" s="1"/>
</calcChain>
</file>

<file path=xl/sharedStrings.xml><?xml version="1.0" encoding="utf-8"?>
<sst xmlns="http://schemas.openxmlformats.org/spreadsheetml/2006/main" count="71" uniqueCount="70">
  <si>
    <t xml:space="preserve">      (Ip-3-6a) PŮJČOVNA LYŽÍ - CENÍK VČETNĚ POJIŠTĚNÍ  20201/2022</t>
  </si>
  <si>
    <t>DEN</t>
  </si>
  <si>
    <t>VÍKEND</t>
  </si>
  <si>
    <t>TÝDEN</t>
  </si>
  <si>
    <t>VRATNÁ ZÁLOHA (kartou)</t>
  </si>
  <si>
    <t>celkem</t>
  </si>
  <si>
    <t>za 1 den</t>
  </si>
  <si>
    <t>na 1 den</t>
  </si>
  <si>
    <t>KOMPLETY - VYBRANÉ VARIANTY</t>
  </si>
  <si>
    <t>SJEZD - PRÉMIUM (1+7+11+33)</t>
  </si>
  <si>
    <t>SJEZD - ZÁVODNÍ (2+7+11+33)</t>
  </si>
  <si>
    <t>SJEZD - SPORTOVNÍ (3+7+11+33)</t>
  </si>
  <si>
    <t>SJEZD - REKREAČNÍ (4+7+11+33)</t>
  </si>
  <si>
    <t xml:space="preserve">SJEZD - JUNIORSKÝ (od 100cm) (5+9+11+33)                                 </t>
  </si>
  <si>
    <t>SJEZD - DĚTSKÝ (do 99cm) (6+9+33)</t>
  </si>
  <si>
    <t xml:space="preserve">BĚH - ZÁVODNÍ (12+16+19+33)                       </t>
  </si>
  <si>
    <t>BĚH - SPORTOVNÍ (13+16+20+33)</t>
  </si>
  <si>
    <t>BĚH - REKREAČNÍ (14+17+20+33)</t>
  </si>
  <si>
    <t xml:space="preserve">BĚH - DĚTSKÝ (15+18+20+33)                      </t>
  </si>
  <si>
    <t>SNOWBOARD (27+29)</t>
  </si>
  <si>
    <t>SNOWBOARD - DĚTSKÝ (28+30)</t>
  </si>
  <si>
    <t>SKIALP - KOMPLET (21+22+23)</t>
  </si>
  <si>
    <t>JEDNOTLIVÉ POLOŽKY A DOPLŇKY</t>
  </si>
  <si>
    <t>(1) LYŽE SJEZD - PRÉMIUM</t>
  </si>
  <si>
    <t>(2) LYŽE SJEZD - ZÁVODNÍ</t>
  </si>
  <si>
    <t>(3) LYŽE SJEZD - SPORTOVNÍ</t>
  </si>
  <si>
    <t>(4) LYŽE SJEZD - REKREAČNÍ</t>
  </si>
  <si>
    <t xml:space="preserve">(5) LYŽE SJEZD - JUNIORSKÝ (od 100cm)  </t>
  </si>
  <si>
    <t>(6) LYŽE SJEZD - DĚTSKÉ (do 99cm)</t>
  </si>
  <si>
    <t>(7) BOTY SJEZD</t>
  </si>
  <si>
    <t>(8) BOTY SJEZD - SPORTOVNÍ</t>
  </si>
  <si>
    <t>(9) BOTY SJEZD - DĚTSKÉ</t>
  </si>
  <si>
    <t>(10) HOLE SJEZD - PRÉMIUM</t>
  </si>
  <si>
    <t>(11) HOLE SJEZD</t>
  </si>
  <si>
    <t>(12) LYŽE BĚH - ZÁVODNÍ</t>
  </si>
  <si>
    <t>(13) LYŽE BĚH - SPORTOVNÍ</t>
  </si>
  <si>
    <t>(14) LYŽE BĚH - REKREAČNÍ</t>
  </si>
  <si>
    <t>(15) LYŽE BĚH - DĚTSKÉ</t>
  </si>
  <si>
    <t>(16) BOTY BĚH - SPORTOVNÍ</t>
  </si>
  <si>
    <t>(17) BOTY BĚH - REKREAČNÍ</t>
  </si>
  <si>
    <t>(18) BOTY BĚH - DĚTSKÉ</t>
  </si>
  <si>
    <t>(19) HOLE BĚH - PRÉMIUM</t>
  </si>
  <si>
    <t xml:space="preserve">(20) HOLE BĚH </t>
  </si>
  <si>
    <t xml:space="preserve"> </t>
  </si>
  <si>
    <t>(21) SKIALP - LYŽE</t>
  </si>
  <si>
    <t>(22) SKIALP - BOTY</t>
  </si>
  <si>
    <t>(23) SKIALP - HOLE</t>
  </si>
  <si>
    <t>(24) SKIALP - BATOH bez airbagu</t>
  </si>
  <si>
    <t>(25) SKIALP - BATOH s airbagem</t>
  </si>
  <si>
    <r>
      <t xml:space="preserve">(26) SKIALP - LAVINOVÝ BALÍČEK </t>
    </r>
    <r>
      <rPr>
        <sz val="8"/>
        <color rgb="FF000000"/>
        <rFont val="Arial"/>
        <family val="2"/>
      </rPr>
      <t>(sonda, pípák, lopata)</t>
    </r>
  </si>
  <si>
    <t>(27) SNOWBOARD</t>
  </si>
  <si>
    <t>(28) SNOWBOARD - DĚTSKÝ (do 139cm)</t>
  </si>
  <si>
    <t>(29) SNOWBOARD BOTY</t>
  </si>
  <si>
    <t xml:space="preserve">(30) SNOWBOARD BOTY - DĚTSKÉ </t>
  </si>
  <si>
    <t xml:space="preserve">(31) HELMA </t>
  </si>
  <si>
    <t>(32) PÁTEŘÁK</t>
  </si>
  <si>
    <t>(33) PÁTEŘÁK - DĚTSKÝ</t>
  </si>
  <si>
    <t>(34) VAK - NA LYŽE, BOTY, SNB</t>
  </si>
  <si>
    <t>(35) SKIFIX (pár=2ks)</t>
  </si>
  <si>
    <t>INFO</t>
  </si>
  <si>
    <r>
      <rPr>
        <b/>
        <sz val="8"/>
        <color indexed="8"/>
        <rFont val="Arial"/>
        <family val="2"/>
        <charset val="238"/>
      </rPr>
      <t>JEDEN DEN:</t>
    </r>
    <r>
      <rPr>
        <sz val="8"/>
        <color indexed="8"/>
        <rFont val="Arial"/>
        <family val="2"/>
        <charset val="238"/>
      </rPr>
      <t xml:space="preserve"> je doba od 12:00 hodin dne předcházejícího dni vypůjčení a do 13:00 hodin následujícího dne po dni vypůjčení</t>
    </r>
  </si>
  <si>
    <t>uvedené ceny jsou včetně DPH 21%</t>
  </si>
  <si>
    <r>
      <rPr>
        <b/>
        <sz val="8"/>
        <color indexed="8"/>
        <rFont val="Arial"/>
        <family val="2"/>
        <charset val="238"/>
      </rPr>
      <t>KOMPLET:</t>
    </r>
    <r>
      <rPr>
        <sz val="8"/>
        <color indexed="8"/>
        <rFont val="Arial"/>
        <family val="2"/>
        <charset val="238"/>
      </rPr>
      <t xml:space="preserve"> obsahuje lyže/snb, boty, hole (kromě snb a dětského kompletu) a 2ks skifixů (kromě snb)</t>
    </r>
  </si>
  <si>
    <t>ceník je platný od 1. 10. 2021</t>
  </si>
  <si>
    <r>
      <rPr>
        <b/>
        <sz val="8"/>
        <color indexed="8"/>
        <rFont val="Arial"/>
        <family val="2"/>
        <charset val="238"/>
      </rPr>
      <t>POJIŠŤĚNÍ:</t>
    </r>
    <r>
      <rPr>
        <sz val="8"/>
        <color indexed="8"/>
        <rFont val="Arial"/>
        <family val="2"/>
        <charset val="238"/>
      </rPr>
      <t xml:space="preserve"> vztahuje se na neúmyslné poškození i na krádež, vice v půjčovním řádu na www.harfasport.cz</t>
    </r>
  </si>
  <si>
    <t>provozovatel: HARFASPORT s.r.o.</t>
  </si>
  <si>
    <r>
      <rPr>
        <b/>
        <sz val="8"/>
        <color indexed="8"/>
        <rFont val="Arial"/>
        <family val="2"/>
        <charset val="238"/>
      </rPr>
      <t xml:space="preserve">VRÁCENÍ LYŽÍ: </t>
    </r>
    <r>
      <rPr>
        <sz val="8"/>
        <color indexed="8"/>
        <rFont val="Arial"/>
        <family val="2"/>
        <charset val="238"/>
      </rPr>
      <t xml:space="preserve"> lyže je nutné vrátit čisté, v případě vrácení znečištěných lyží (např. stoupacím voskem) účtujeme poplatek 150,-Kč</t>
    </r>
  </si>
  <si>
    <r>
      <rPr>
        <b/>
        <sz val="8"/>
        <color indexed="8"/>
        <rFont val="Arial"/>
        <family val="2"/>
        <charset val="238"/>
      </rPr>
      <t>SEŘÍZENÍ VÁZÁNÍ:</t>
    </r>
    <r>
      <rPr>
        <sz val="8"/>
        <color indexed="8"/>
        <rFont val="Arial"/>
        <family val="2"/>
        <charset val="238"/>
      </rPr>
      <t xml:space="preserve"> provádíme zdarma pouze ručně dle tabulek vypínacích sil (strojové seřízení s dokladem je účtováno dle platnoho ceníku servisu)</t>
    </r>
  </si>
  <si>
    <r>
      <rPr>
        <b/>
        <sz val="8"/>
        <color indexed="8"/>
        <rFont val="Arial"/>
        <family val="2"/>
        <charset val="238"/>
      </rPr>
      <t>VRATNÁ ZÁLOHA:</t>
    </r>
    <r>
      <rPr>
        <sz val="8"/>
        <color indexed="8"/>
        <rFont val="Arial"/>
        <family val="2"/>
        <charset val="238"/>
      </rPr>
      <t xml:space="preserve"> Cena vratné zálohy platí při platbě platební kartou. Při platbě v hotovosti je záloha účtována se 100% příplatkem.</t>
    </r>
  </si>
  <si>
    <t>VYUŽIJTE MOŽNOST ON-LINE REZERVACE NA INTERNETU      www.pujcovna.harfasport.cz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</si>
</sst>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Kč&quot;"/>
  </numFmts>
  <fonts count="24" x14ac:knownFonts="1">
    <font>
      <sz val="12"/>
      <color indexed="8"/>
      <name val="Verdana"/>
      <family val="2"/>
    </font>
    <font>
      <b/>
      <sz val="10"/>
      <color indexed="8"/>
      <name val="Arial"/>
      <family val="2"/>
      <charset val="238"/>
    </font>
    <font>
      <sz val="8"/>
      <color indexed="8"/>
      <name val="Helvetica"/>
      <family val="2"/>
    </font>
    <font>
      <sz val="8"/>
      <color indexed="8"/>
      <name val="Verdana"/>
      <family val="2"/>
      <charset val="238"/>
    </font>
    <font>
      <sz val="8"/>
      <color indexed="14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color indexed="8"/>
      <name val="Helvetica"/>
      <family val="2"/>
    </font>
    <font>
      <b/>
      <sz val="8"/>
      <color indexed="8"/>
      <name val="Verdana"/>
      <family val="2"/>
      <charset val="238"/>
    </font>
    <font>
      <sz val="8"/>
      <color theme="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0070C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Helvetica"/>
      <family val="2"/>
    </font>
    <font>
      <b/>
      <sz val="8"/>
      <name val="Helvetica"/>
      <family val="2"/>
    </font>
    <font>
      <sz val="8"/>
      <color rgb="FF0070C0"/>
      <name val="Helvetica"/>
      <family val="2"/>
    </font>
    <font>
      <sz val="8"/>
      <color rgb="FF0070C0"/>
      <name val="Arial"/>
      <family val="2"/>
      <charset val="238"/>
    </font>
    <font>
      <sz val="8"/>
      <color rgb="FF000000"/>
      <name val="Arial"/>
      <family val="2"/>
    </font>
    <font>
      <sz val="8"/>
      <color theme="1"/>
      <name val="Arial"/>
      <family val="2"/>
      <charset val="238"/>
    </font>
    <font>
      <b/>
      <sz val="8"/>
      <color indexed="8"/>
      <name val="Helvetica"/>
      <family val="2"/>
      <charset val="238"/>
    </font>
    <font>
      <b/>
      <sz val="12"/>
      <color indexed="8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14"/>
      </left>
      <right style="thin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indexed="14"/>
      </left>
      <right style="thin">
        <color indexed="14"/>
      </right>
      <top/>
      <bottom/>
      <diagonal/>
    </border>
    <border>
      <left/>
      <right/>
      <top style="thin">
        <color indexed="1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/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8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8"/>
      </top>
      <bottom style="thin">
        <color indexed="14"/>
      </bottom>
      <diagonal/>
    </border>
    <border>
      <left style="thin">
        <color indexed="14"/>
      </left>
      <right style="thin">
        <color indexed="8"/>
      </right>
      <top style="thin">
        <color indexed="8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4"/>
      </bottom>
      <diagonal/>
    </border>
    <border>
      <left style="thin">
        <color indexed="8"/>
      </left>
      <right style="thin">
        <color indexed="14"/>
      </right>
      <top style="thin">
        <color indexed="8"/>
      </top>
      <bottom style="thin">
        <color indexed="1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5" fillId="0" borderId="0"/>
  </cellStyleXfs>
  <cellXfs count="69">
    <xf numFmtId="0" fontId="0" fillId="0" borderId="0" xfId="0">
      <alignment vertical="top" wrapText="1"/>
    </xf>
    <xf numFmtId="0" fontId="2" fillId="0" borderId="0" xfId="0" applyNumberFormat="1" applyFont="1">
      <alignment vertical="top" wrapText="1"/>
    </xf>
    <xf numFmtId="0" fontId="3" fillId="0" borderId="0" xfId="0" applyFont="1">
      <alignment vertical="top" wrapText="1"/>
    </xf>
    <xf numFmtId="0" fontId="4" fillId="2" borderId="4" xfId="0" applyNumberFormat="1" applyFont="1" applyFill="1" applyBorder="1" applyAlignment="1">
      <alignment vertical="center" textRotation="90"/>
    </xf>
    <xf numFmtId="0" fontId="8" fillId="0" borderId="0" xfId="0" applyNumberFormat="1" applyFont="1">
      <alignment vertical="top" wrapText="1"/>
    </xf>
    <xf numFmtId="0" fontId="9" fillId="0" borderId="0" xfId="0" applyFont="1">
      <alignment vertical="top" wrapText="1"/>
    </xf>
    <xf numFmtId="0" fontId="4" fillId="2" borderId="9" xfId="0" applyNumberFormat="1" applyFont="1" applyFill="1" applyBorder="1" applyAlignment="1">
      <alignment vertical="center" textRotation="90"/>
    </xf>
    <xf numFmtId="0" fontId="7" fillId="2" borderId="6" xfId="0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11" fillId="3" borderId="13" xfId="0" applyNumberFormat="1" applyFont="1" applyFill="1" applyBorder="1" applyAlignment="1">
      <alignment horizontal="left" vertical="center" wrapText="1"/>
    </xf>
    <xf numFmtId="164" fontId="12" fillId="3" borderId="13" xfId="0" applyNumberFormat="1" applyFont="1" applyFill="1" applyBorder="1" applyAlignment="1">
      <alignment horizontal="right" vertical="center"/>
    </xf>
    <xf numFmtId="164" fontId="13" fillId="3" borderId="13" xfId="0" applyNumberFormat="1" applyFont="1" applyFill="1" applyBorder="1" applyAlignment="1">
      <alignment horizontal="right" vertical="center"/>
    </xf>
    <xf numFmtId="164" fontId="14" fillId="3" borderId="13" xfId="0" applyNumberFormat="1" applyFont="1" applyFill="1" applyBorder="1" applyAlignment="1">
      <alignment horizontal="right" vertical="center"/>
    </xf>
    <xf numFmtId="1" fontId="11" fillId="0" borderId="13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 wrapText="1"/>
    </xf>
    <xf numFmtId="1" fontId="15" fillId="0" borderId="7" xfId="0" applyNumberFormat="1" applyFont="1" applyBorder="1" applyAlignment="1">
      <alignment horizontal="center" vertical="center"/>
    </xf>
    <xf numFmtId="0" fontId="11" fillId="4" borderId="13" xfId="0" applyNumberFormat="1" applyFont="1" applyFill="1" applyBorder="1" applyAlignment="1">
      <alignment horizontal="left" vertical="center" wrapText="1"/>
    </xf>
    <xf numFmtId="164" fontId="13" fillId="4" borderId="13" xfId="0" applyNumberFormat="1" applyFont="1" applyFill="1" applyBorder="1" applyAlignment="1">
      <alignment horizontal="right" vertical="center"/>
    </xf>
    <xf numFmtId="164" fontId="12" fillId="4" borderId="13" xfId="0" applyNumberFormat="1" applyFont="1" applyFill="1" applyBorder="1" applyAlignment="1">
      <alignment horizontal="right" vertical="center"/>
    </xf>
    <xf numFmtId="164" fontId="14" fillId="4" borderId="13" xfId="0" applyNumberFormat="1" applyFont="1" applyFill="1" applyBorder="1" applyAlignment="1">
      <alignment horizontal="right" vertical="center"/>
    </xf>
    <xf numFmtId="0" fontId="8" fillId="0" borderId="13" xfId="0" applyNumberFormat="1" applyFont="1" applyBorder="1">
      <alignment vertical="top" wrapText="1"/>
    </xf>
    <xf numFmtId="0" fontId="16" fillId="0" borderId="13" xfId="0" applyNumberFormat="1" applyFont="1" applyBorder="1">
      <alignment vertical="top" wrapText="1"/>
    </xf>
    <xf numFmtId="0" fontId="17" fillId="0" borderId="13" xfId="0" applyNumberFormat="1" applyFont="1" applyBorder="1">
      <alignment vertical="top" wrapText="1"/>
    </xf>
    <xf numFmtId="0" fontId="18" fillId="0" borderId="13" xfId="0" applyNumberFormat="1" applyFont="1" applyBorder="1">
      <alignment vertical="top" wrapText="1"/>
    </xf>
    <xf numFmtId="0" fontId="11" fillId="0" borderId="13" xfId="0" applyNumberFormat="1" applyFont="1" applyBorder="1" applyAlignment="1">
      <alignment horizontal="left" vertical="center"/>
    </xf>
    <xf numFmtId="164" fontId="12" fillId="0" borderId="13" xfId="0" applyNumberFormat="1" applyFont="1" applyBorder="1" applyAlignment="1">
      <alignment horizontal="right" vertical="center"/>
    </xf>
    <xf numFmtId="164" fontId="13" fillId="0" borderId="13" xfId="0" applyNumberFormat="1" applyFont="1" applyBorder="1" applyAlignment="1">
      <alignment horizontal="right" vertical="center"/>
    </xf>
    <xf numFmtId="164" fontId="19" fillId="0" borderId="13" xfId="0" applyNumberFormat="1" applyFont="1" applyBorder="1" applyAlignment="1">
      <alignment horizontal="right" vertical="center"/>
    </xf>
    <xf numFmtId="0" fontId="8" fillId="0" borderId="13" xfId="0" applyFont="1" applyBorder="1">
      <alignment vertical="top" wrapText="1"/>
    </xf>
    <xf numFmtId="0" fontId="16" fillId="0" borderId="13" xfId="0" applyFont="1" applyBorder="1">
      <alignment vertical="top" wrapText="1"/>
    </xf>
    <xf numFmtId="0" fontId="17" fillId="0" borderId="13" xfId="0" applyFont="1" applyBorder="1">
      <alignment vertical="top" wrapText="1"/>
    </xf>
    <xf numFmtId="0" fontId="18" fillId="0" borderId="13" xfId="0" applyFont="1" applyBorder="1">
      <alignment vertical="top" wrapText="1"/>
    </xf>
    <xf numFmtId="1" fontId="15" fillId="0" borderId="13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left" vertical="center"/>
    </xf>
    <xf numFmtId="1" fontId="15" fillId="0" borderId="16" xfId="0" applyNumberFormat="1" applyFont="1" applyBorder="1" applyAlignment="1">
      <alignment horizontal="left" vertical="center"/>
    </xf>
    <xf numFmtId="1" fontId="11" fillId="0" borderId="16" xfId="0" applyNumberFormat="1" applyFont="1" applyBorder="1" applyAlignment="1">
      <alignment horizontal="left" vertical="center"/>
    </xf>
    <xf numFmtId="0" fontId="11" fillId="0" borderId="16" xfId="0" applyNumberFormat="1" applyFont="1" applyBorder="1" applyAlignment="1">
      <alignment horizontal="right" vertical="center"/>
    </xf>
    <xf numFmtId="0" fontId="15" fillId="5" borderId="16" xfId="0" applyNumberFormat="1" applyFont="1" applyFill="1" applyBorder="1" applyAlignment="1">
      <alignment horizontal="left" vertical="center"/>
    </xf>
    <xf numFmtId="1" fontId="15" fillId="5" borderId="15" xfId="0" applyNumberFormat="1" applyFont="1" applyFill="1" applyBorder="1" applyAlignment="1">
      <alignment horizontal="left" vertical="center"/>
    </xf>
    <xf numFmtId="1" fontId="11" fillId="5" borderId="15" xfId="0" applyNumberFormat="1" applyFont="1" applyFill="1" applyBorder="1" applyAlignment="1">
      <alignment horizontal="left" vertical="center"/>
    </xf>
    <xf numFmtId="1" fontId="11" fillId="5" borderId="15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center" vertical="center"/>
    </xf>
    <xf numFmtId="0" fontId="22" fillId="0" borderId="0" xfId="0" applyNumberFormat="1" applyFont="1">
      <alignment vertical="top" wrapText="1"/>
    </xf>
    <xf numFmtId="0" fontId="23" fillId="0" borderId="0" xfId="0" applyNumberFormat="1" applyFont="1">
      <alignment vertical="top" wrapText="1"/>
    </xf>
    <xf numFmtId="0" fontId="16" fillId="4" borderId="13" xfId="0" applyFont="1" applyFill="1" applyBorder="1">
      <alignment vertical="top" wrapText="1"/>
    </xf>
    <xf numFmtId="0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1" fillId="2" borderId="21" xfId="0" applyNumberFormat="1" applyFont="1" applyFill="1" applyBorder="1" applyAlignment="1">
      <alignment horizontal="center" vertical="center"/>
    </xf>
    <xf numFmtId="0" fontId="21" fillId="2" borderId="22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textRotation="90"/>
    </xf>
    <xf numFmtId="0" fontId="4" fillId="2" borderId="0" xfId="0" applyNumberFormat="1" applyFont="1" applyFill="1" applyBorder="1" applyAlignment="1">
      <alignment horizontal="center" vertical="center" textRotation="90"/>
    </xf>
    <xf numFmtId="0" fontId="4" fillId="2" borderId="14" xfId="0" applyNumberFormat="1" applyFont="1" applyFill="1" applyBorder="1" applyAlignment="1">
      <alignment horizontal="center" vertical="center" textRotation="90"/>
    </xf>
    <xf numFmtId="0" fontId="4" fillId="2" borderId="15" xfId="0" applyNumberFormat="1" applyFont="1" applyFill="1" applyBorder="1" applyAlignment="1">
      <alignment horizontal="center" vertical="center" textRotation="90"/>
    </xf>
    <xf numFmtId="0" fontId="4" fillId="2" borderId="17" xfId="0" applyNumberFormat="1" applyFont="1" applyFill="1" applyBorder="1" applyAlignment="1">
      <alignment horizontal="center" vertical="center" textRotation="90"/>
    </xf>
    <xf numFmtId="1" fontId="4" fillId="2" borderId="18" xfId="0" applyNumberFormat="1" applyFont="1" applyFill="1" applyBorder="1" applyAlignment="1">
      <alignment horizontal="center" vertical="center" textRotation="90"/>
    </xf>
    <xf numFmtId="1" fontId="4" fillId="2" borderId="19" xfId="0" applyNumberFormat="1" applyFont="1" applyFill="1" applyBorder="1" applyAlignment="1">
      <alignment horizontal="center" vertical="center" textRotation="90"/>
    </xf>
  </cellXfs>
  <cellStyles count="2">
    <cellStyle name="Normální" xfId="0" builtinId="0"/>
    <cellStyle name="Normální 2" xfId="1" xr:uid="{6F07EB85-D499-2248-BBDE-88BA026C6D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AD5E3-2DF5-284F-B18F-649DC9C62365}">
  <sheetPr>
    <pageSetUpPr fitToPage="1"/>
  </sheetPr>
  <dimension ref="A1:IP75"/>
  <sheetViews>
    <sheetView showGridLines="0"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P24" sqref="P24"/>
    </sheetView>
  </sheetViews>
  <sheetFormatPr baseColWidth="10" defaultColWidth="8.625" defaultRowHeight="12" customHeight="1" x14ac:dyDescent="0.2"/>
  <cols>
    <col min="1" max="1" width="3.75" style="1" customWidth="1"/>
    <col min="2" max="2" width="26.125" style="1" customWidth="1"/>
    <col min="3" max="3" width="6.75" style="1" customWidth="1"/>
    <col min="4" max="4" width="6.75" style="4" customWidth="1"/>
    <col min="5" max="9" width="6.75" style="1" customWidth="1"/>
    <col min="10" max="10" width="6.75" style="4" customWidth="1"/>
    <col min="11" max="14" width="6.75" style="1" customWidth="1"/>
    <col min="15" max="15" width="6.125" style="45" customWidth="1"/>
    <col min="16" max="250" width="12.25" style="1" customWidth="1"/>
    <col min="251" max="16384" width="8.625" style="2"/>
  </cols>
  <sheetData>
    <row r="1" spans="1:250" ht="17" customHeight="1" x14ac:dyDescent="0.2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250" s="5" customFormat="1" ht="22" customHeight="1" x14ac:dyDescent="0.2">
      <c r="A2" s="3"/>
      <c r="B2" s="51" t="s">
        <v>1</v>
      </c>
      <c r="C2" s="53">
        <v>1</v>
      </c>
      <c r="D2" s="55" t="s">
        <v>2</v>
      </c>
      <c r="E2" s="56"/>
      <c r="F2" s="53">
        <v>3</v>
      </c>
      <c r="G2" s="53">
        <v>4</v>
      </c>
      <c r="H2" s="53">
        <v>5</v>
      </c>
      <c r="I2" s="53">
        <v>6</v>
      </c>
      <c r="J2" s="55" t="s">
        <v>3</v>
      </c>
      <c r="K2" s="56"/>
      <c r="L2" s="53">
        <v>8</v>
      </c>
      <c r="M2" s="53">
        <v>9</v>
      </c>
      <c r="N2" s="53">
        <v>10</v>
      </c>
      <c r="O2" s="60" t="s">
        <v>4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250" s="5" customFormat="1" ht="12" customHeight="1" x14ac:dyDescent="0.2">
      <c r="A3" s="6"/>
      <c r="B3" s="52"/>
      <c r="C3" s="54"/>
      <c r="D3" s="7" t="s">
        <v>5</v>
      </c>
      <c r="E3" s="8" t="s">
        <v>6</v>
      </c>
      <c r="F3" s="54"/>
      <c r="G3" s="54"/>
      <c r="H3" s="54"/>
      <c r="I3" s="54"/>
      <c r="J3" s="7" t="s">
        <v>5</v>
      </c>
      <c r="K3" s="7" t="s">
        <v>7</v>
      </c>
      <c r="L3" s="54"/>
      <c r="M3" s="54"/>
      <c r="N3" s="54"/>
      <c r="O3" s="61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</row>
    <row r="4" spans="1:250" ht="11" customHeight="1" x14ac:dyDescent="0.2">
      <c r="A4" s="62" t="s">
        <v>8</v>
      </c>
      <c r="B4" s="9" t="s">
        <v>9</v>
      </c>
      <c r="C4" s="10">
        <f>(C21+C27+C31+C59)</f>
        <v>830</v>
      </c>
      <c r="D4" s="11">
        <f>ROUND((C4*2)-(((C4*2)/100)*3),-1)</f>
        <v>1610</v>
      </c>
      <c r="E4" s="10">
        <f t="shared" ref="E4:E9" si="0">D4/2</f>
        <v>805</v>
      </c>
      <c r="F4" s="10">
        <f>ROUND(($C4*3)-((($C4*3)/100)*(3*2)),-1)</f>
        <v>2340</v>
      </c>
      <c r="G4" s="10">
        <f>ROUND(($C4*4)-((($C4*4)/100)*(6+(5*1))),-1)</f>
        <v>2950</v>
      </c>
      <c r="H4" s="10">
        <f>ROUND(($C4*5)-((($C4*5)/100)*(6+(5*2))),-1)</f>
        <v>3490</v>
      </c>
      <c r="I4" s="10">
        <f>ROUND(($C4*6)-((($C4*6)/100)*(6+(5*3))),-1)</f>
        <v>3930</v>
      </c>
      <c r="J4" s="11">
        <f>ROUND(($C4*7)-((($C4*7)/100)*(25)),-1)</f>
        <v>4360</v>
      </c>
      <c r="K4" s="10">
        <f t="shared" ref="K4:K9" si="1">J4/7</f>
        <v>622.85714285714289</v>
      </c>
      <c r="L4" s="10">
        <f>ROUND(($C4*8)-((($C4*8)/100)*(25)),-1)</f>
        <v>4980</v>
      </c>
      <c r="M4" s="10">
        <f>ROUND(($C4*9)-((($C4*9)/100)*(25)),-1)</f>
        <v>5600</v>
      </c>
      <c r="N4" s="10">
        <f>ROUND(($C4*10)-((($C4*10)/100)*(25)),-1)</f>
        <v>6230</v>
      </c>
      <c r="O4" s="12">
        <f>(O21+O27+O30+O59)</f>
        <v>6600</v>
      </c>
    </row>
    <row r="5" spans="1:250" ht="11" customHeight="1" x14ac:dyDescent="0.2">
      <c r="A5" s="63"/>
      <c r="B5" s="9" t="s">
        <v>10</v>
      </c>
      <c r="C5" s="10">
        <f>(C22+C27+C31+C59)</f>
        <v>830</v>
      </c>
      <c r="D5" s="11">
        <f t="shared" ref="D5:D9" si="2">ROUND((C5*2)-(((C5*2)/100)*3),-1)</f>
        <v>1610</v>
      </c>
      <c r="E5" s="10">
        <f>D5/2</f>
        <v>805</v>
      </c>
      <c r="F5" s="10">
        <f t="shared" ref="F5:F9" si="3">ROUND(($C5*3)-((($C5*3)/100)*(3*2)),-1)</f>
        <v>2340</v>
      </c>
      <c r="G5" s="10">
        <f t="shared" ref="G5:G9" si="4">ROUND(($C5*4)-((($C5*4)/100)*(6+(5*1))),-1)</f>
        <v>2950</v>
      </c>
      <c r="H5" s="10">
        <f t="shared" ref="H5:H9" si="5">ROUND(($C5*5)-((($C5*5)/100)*(6+(5*2))),-1)</f>
        <v>3490</v>
      </c>
      <c r="I5" s="10">
        <f t="shared" ref="I5:I9" si="6">ROUND(($C5*6)-((($C5*6)/100)*(6+(5*3))),-1)</f>
        <v>3930</v>
      </c>
      <c r="J5" s="11">
        <f t="shared" ref="J5:J9" si="7">ROUND(($C5*7)-((($C5*7)/100)*(25)),-1)</f>
        <v>4360</v>
      </c>
      <c r="K5" s="10">
        <f t="shared" si="1"/>
        <v>622.85714285714289</v>
      </c>
      <c r="L5" s="10">
        <f t="shared" ref="L5:L9" si="8">ROUND(($C5*8)-((($C5*8)/100)*(25)),-1)</f>
        <v>4980</v>
      </c>
      <c r="M5" s="10">
        <f t="shared" ref="M5:M9" si="9">ROUND(($C5*9)-((($C5*9)/100)*(25)),-1)</f>
        <v>5600</v>
      </c>
      <c r="N5" s="10">
        <f t="shared" ref="N5:N9" si="10">ROUND(($C5*10)-((($C5*10)/100)*(25)),-1)</f>
        <v>6230</v>
      </c>
      <c r="O5" s="12">
        <f>(O22+O27+O31+O59)</f>
        <v>6300</v>
      </c>
    </row>
    <row r="6" spans="1:250" ht="11" customHeight="1" x14ac:dyDescent="0.2">
      <c r="A6" s="63"/>
      <c r="B6" s="9" t="s">
        <v>11</v>
      </c>
      <c r="C6" s="10">
        <f>(C23+C27+C31+C59)</f>
        <v>690</v>
      </c>
      <c r="D6" s="11">
        <f t="shared" si="2"/>
        <v>1340</v>
      </c>
      <c r="E6" s="10">
        <f t="shared" si="0"/>
        <v>670</v>
      </c>
      <c r="F6" s="10">
        <f t="shared" si="3"/>
        <v>1950</v>
      </c>
      <c r="G6" s="10">
        <f t="shared" si="4"/>
        <v>2460</v>
      </c>
      <c r="H6" s="10">
        <f t="shared" si="5"/>
        <v>2900</v>
      </c>
      <c r="I6" s="10">
        <f t="shared" si="6"/>
        <v>3270</v>
      </c>
      <c r="J6" s="11">
        <f t="shared" si="7"/>
        <v>3620</v>
      </c>
      <c r="K6" s="10">
        <f t="shared" si="1"/>
        <v>517.14285714285711</v>
      </c>
      <c r="L6" s="10">
        <f t="shared" si="8"/>
        <v>4140</v>
      </c>
      <c r="M6" s="10">
        <f t="shared" si="9"/>
        <v>4660</v>
      </c>
      <c r="N6" s="10">
        <f t="shared" si="10"/>
        <v>5180</v>
      </c>
      <c r="O6" s="12">
        <f>(O23+O27+O31+O59)</f>
        <v>4300</v>
      </c>
    </row>
    <row r="7" spans="1:250" ht="11" customHeight="1" x14ac:dyDescent="0.2">
      <c r="A7" s="63"/>
      <c r="B7" s="9" t="s">
        <v>12</v>
      </c>
      <c r="C7" s="10">
        <f>(C24+C27+C31+C59)</f>
        <v>490</v>
      </c>
      <c r="D7" s="11">
        <f t="shared" si="2"/>
        <v>950</v>
      </c>
      <c r="E7" s="10">
        <f t="shared" si="0"/>
        <v>475</v>
      </c>
      <c r="F7" s="10">
        <f t="shared" si="3"/>
        <v>1380</v>
      </c>
      <c r="G7" s="10">
        <f t="shared" si="4"/>
        <v>1740</v>
      </c>
      <c r="H7" s="10">
        <f t="shared" si="5"/>
        <v>2060</v>
      </c>
      <c r="I7" s="10">
        <f t="shared" si="6"/>
        <v>2320</v>
      </c>
      <c r="J7" s="11">
        <f t="shared" si="7"/>
        <v>2570</v>
      </c>
      <c r="K7" s="10">
        <f t="shared" si="1"/>
        <v>367.14285714285717</v>
      </c>
      <c r="L7" s="10">
        <f t="shared" si="8"/>
        <v>2940</v>
      </c>
      <c r="M7" s="10">
        <f t="shared" si="9"/>
        <v>3310</v>
      </c>
      <c r="N7" s="10">
        <f t="shared" si="10"/>
        <v>3680</v>
      </c>
      <c r="O7" s="12">
        <f>(O24+O27+O31+O59)</f>
        <v>2800</v>
      </c>
    </row>
    <row r="8" spans="1:250" ht="11" customHeight="1" x14ac:dyDescent="0.2">
      <c r="A8" s="63"/>
      <c r="B8" s="9" t="s">
        <v>13</v>
      </c>
      <c r="C8" s="10">
        <f>(C25+C29+C31+C59)</f>
        <v>360</v>
      </c>
      <c r="D8" s="11">
        <f t="shared" si="2"/>
        <v>700</v>
      </c>
      <c r="E8" s="10">
        <f t="shared" si="0"/>
        <v>350</v>
      </c>
      <c r="F8" s="10">
        <f t="shared" si="3"/>
        <v>1020</v>
      </c>
      <c r="G8" s="10">
        <f t="shared" si="4"/>
        <v>1280</v>
      </c>
      <c r="H8" s="10">
        <f t="shared" si="5"/>
        <v>1510</v>
      </c>
      <c r="I8" s="10">
        <f t="shared" si="6"/>
        <v>1710</v>
      </c>
      <c r="J8" s="11">
        <f t="shared" si="7"/>
        <v>1890</v>
      </c>
      <c r="K8" s="10">
        <f t="shared" si="1"/>
        <v>270</v>
      </c>
      <c r="L8" s="10">
        <f t="shared" si="8"/>
        <v>2160</v>
      </c>
      <c r="M8" s="10">
        <f t="shared" si="9"/>
        <v>2430</v>
      </c>
      <c r="N8" s="10">
        <f t="shared" si="10"/>
        <v>2700</v>
      </c>
      <c r="O8" s="12">
        <f>(O25+O29+O31+O59)</f>
        <v>1800</v>
      </c>
    </row>
    <row r="9" spans="1:250" ht="11" customHeight="1" x14ac:dyDescent="0.2">
      <c r="A9" s="63"/>
      <c r="B9" s="9" t="s">
        <v>14</v>
      </c>
      <c r="C9" s="10">
        <f>(C26+C29+C59)</f>
        <v>290</v>
      </c>
      <c r="D9" s="11">
        <f t="shared" si="2"/>
        <v>560</v>
      </c>
      <c r="E9" s="10">
        <f t="shared" si="0"/>
        <v>280</v>
      </c>
      <c r="F9" s="10">
        <f t="shared" si="3"/>
        <v>820</v>
      </c>
      <c r="G9" s="10">
        <f t="shared" si="4"/>
        <v>1030</v>
      </c>
      <c r="H9" s="10">
        <f t="shared" si="5"/>
        <v>1220</v>
      </c>
      <c r="I9" s="10">
        <f t="shared" si="6"/>
        <v>1370</v>
      </c>
      <c r="J9" s="11">
        <f t="shared" si="7"/>
        <v>1520</v>
      </c>
      <c r="K9" s="10">
        <f t="shared" si="1"/>
        <v>217.14285714285714</v>
      </c>
      <c r="L9" s="10">
        <f t="shared" si="8"/>
        <v>1740</v>
      </c>
      <c r="M9" s="10">
        <f t="shared" si="9"/>
        <v>1960</v>
      </c>
      <c r="N9" s="10">
        <f t="shared" si="10"/>
        <v>2180</v>
      </c>
      <c r="O9" s="12">
        <f>(O26+O29+O59)</f>
        <v>1600</v>
      </c>
    </row>
    <row r="10" spans="1:250" ht="11" customHeight="1" x14ac:dyDescent="0.2">
      <c r="A10" s="63"/>
      <c r="B10" s="13"/>
      <c r="C10" s="14"/>
      <c r="D10" s="14"/>
      <c r="E10" s="14"/>
      <c r="F10" s="14"/>
      <c r="G10" s="14"/>
      <c r="H10" s="14"/>
      <c r="I10" s="14"/>
      <c r="J10" s="15"/>
      <c r="K10" s="14"/>
      <c r="L10" s="14"/>
      <c r="M10" s="14"/>
      <c r="N10" s="14"/>
      <c r="O10" s="16"/>
    </row>
    <row r="11" spans="1:250" ht="11" customHeight="1" x14ac:dyDescent="0.2">
      <c r="A11" s="63"/>
      <c r="B11" s="9" t="s">
        <v>15</v>
      </c>
      <c r="C11" s="10">
        <f>(C33+C37+C40+C59)</f>
        <v>940</v>
      </c>
      <c r="D11" s="11">
        <f>ROUND((C11*2)-(((C11*2)/100)*3),-1)</f>
        <v>1820</v>
      </c>
      <c r="E11" s="10">
        <f t="shared" ref="E11:E14" si="11">D11/2</f>
        <v>910</v>
      </c>
      <c r="F11" s="10">
        <f>ROUND(($C11*3)-((($C11*3)/100)*(3*2)),-1)</f>
        <v>2650</v>
      </c>
      <c r="G11" s="10">
        <f>ROUND(($C11*4)-((($C11*4)/100)*(6+(5*1))),-1)</f>
        <v>3350</v>
      </c>
      <c r="H11" s="10">
        <f>ROUND(($C11*5)-((($C11*5)/100)*(6+(5*2))),-1)</f>
        <v>3950</v>
      </c>
      <c r="I11" s="10">
        <f>ROUND(($C11*6)-((($C11*6)/100)*(6+(5*3))),-1)</f>
        <v>4460</v>
      </c>
      <c r="J11" s="11">
        <f>ROUND(($C11*7)-((($C11*7)/100)*(25)),-1)</f>
        <v>4940</v>
      </c>
      <c r="K11" s="10">
        <f t="shared" ref="K11:K14" si="12">J11/7</f>
        <v>705.71428571428567</v>
      </c>
      <c r="L11" s="10">
        <f>ROUND(($C11*8)-((($C11*8)/100)*(25)),-1)</f>
        <v>5640</v>
      </c>
      <c r="M11" s="10">
        <f>ROUND(($C11*9)-((($C11*9)/100)*(25)),-1)</f>
        <v>6350</v>
      </c>
      <c r="N11" s="10">
        <f>ROUND(($C11*10)-((($C11*10)/100)*(25)),-1)</f>
        <v>7050</v>
      </c>
      <c r="O11" s="12">
        <f>(O33+O37+O40+O59)</f>
        <v>6100</v>
      </c>
    </row>
    <row r="12" spans="1:250" ht="11" customHeight="1" x14ac:dyDescent="0.2">
      <c r="A12" s="63"/>
      <c r="B12" s="9" t="s">
        <v>16</v>
      </c>
      <c r="C12" s="10">
        <f>(C34+C37+C41+C59)</f>
        <v>710</v>
      </c>
      <c r="D12" s="11">
        <f>ROUND((C12*2)-(((C12*2)/100)*3),-1)</f>
        <v>1380</v>
      </c>
      <c r="E12" s="10">
        <f t="shared" si="11"/>
        <v>690</v>
      </c>
      <c r="F12" s="10">
        <f>ROUND(($C12*3)-((($C12*3)/100)*(3*2)),-1)</f>
        <v>2000</v>
      </c>
      <c r="G12" s="10">
        <f>ROUND(($C12*4)-((($C12*4)/100)*(6+(5*1))),-1)</f>
        <v>2530</v>
      </c>
      <c r="H12" s="10">
        <f>ROUND(($C12*5)-((($C12*5)/100)*(6+(5*2))),-1)</f>
        <v>2980</v>
      </c>
      <c r="I12" s="10">
        <f>ROUND(($C12*6)-((($C12*6)/100)*(6+(5*3))),-1)</f>
        <v>3370</v>
      </c>
      <c r="J12" s="11">
        <f>ROUND(($C12*7)-((($C12*7)/100)*(25)),-1)</f>
        <v>3730</v>
      </c>
      <c r="K12" s="10">
        <f t="shared" si="12"/>
        <v>532.85714285714289</v>
      </c>
      <c r="L12" s="10">
        <f>ROUND(($C12*8)-((($C12*8)/100)*(25)),-1)</f>
        <v>4260</v>
      </c>
      <c r="M12" s="10">
        <f>ROUND(($C12*9)-((($C12*9)/100)*(25)),-1)</f>
        <v>4790</v>
      </c>
      <c r="N12" s="10">
        <f>ROUND(($C12*10)-((($C12*10)/100)*(25)),-1)</f>
        <v>5330</v>
      </c>
      <c r="O12" s="12">
        <f>(O34+O37+O41+O59)</f>
        <v>4400</v>
      </c>
    </row>
    <row r="13" spans="1:250" ht="11" customHeight="1" x14ac:dyDescent="0.2">
      <c r="A13" s="63"/>
      <c r="B13" s="9" t="s">
        <v>17</v>
      </c>
      <c r="C13" s="10">
        <f>(C35+C38+C41+C59)</f>
        <v>470</v>
      </c>
      <c r="D13" s="11">
        <f>ROUND((C13*2)-(((C13*2)/100)*3),-1)</f>
        <v>910</v>
      </c>
      <c r="E13" s="10">
        <f t="shared" si="11"/>
        <v>455</v>
      </c>
      <c r="F13" s="10">
        <f>ROUND(($C13*3)-((($C13*3)/100)*(3*2)),-1)</f>
        <v>1330</v>
      </c>
      <c r="G13" s="10">
        <f>ROUND(($C13*4)-((($C13*4)/100)*(6+(5*1))),-1)</f>
        <v>1670</v>
      </c>
      <c r="H13" s="10">
        <f>ROUND(($C13*5)-((($C13*5)/100)*(6+(5*2))),-1)</f>
        <v>1970</v>
      </c>
      <c r="I13" s="10">
        <f>ROUND(($C13*6)-((($C13*6)/100)*(6+(5*3))),-1)</f>
        <v>2230</v>
      </c>
      <c r="J13" s="11">
        <f>ROUND(($C13*7)-((($C13*7)/100)*(25)),-1)</f>
        <v>2470</v>
      </c>
      <c r="K13" s="10">
        <f t="shared" si="12"/>
        <v>352.85714285714283</v>
      </c>
      <c r="L13" s="10">
        <f>ROUND(($C13*8)-((($C13*8)/100)*(25)),-1)</f>
        <v>2820</v>
      </c>
      <c r="M13" s="10">
        <f>ROUND(($C13*9)-((($C13*9)/100)*(25)),-1)</f>
        <v>3170</v>
      </c>
      <c r="N13" s="10">
        <f>ROUND(($C13*10)-((($C13*10)/100)*(25)),-1)</f>
        <v>3530</v>
      </c>
      <c r="O13" s="12">
        <f>(O35+O38+O41+O59)</f>
        <v>2700</v>
      </c>
    </row>
    <row r="14" spans="1:250" ht="11" customHeight="1" x14ac:dyDescent="0.2">
      <c r="A14" s="63"/>
      <c r="B14" s="9" t="s">
        <v>18</v>
      </c>
      <c r="C14" s="10">
        <f>(C36+C39+C41+C59)</f>
        <v>350</v>
      </c>
      <c r="D14" s="11">
        <f>ROUND((C14*2)-(((C14*2)/100)*3),-1)</f>
        <v>680</v>
      </c>
      <c r="E14" s="10">
        <f t="shared" si="11"/>
        <v>340</v>
      </c>
      <c r="F14" s="10">
        <f>ROUND(($C14*3)-((($C14*3)/100)*(3*2)),-1)</f>
        <v>990</v>
      </c>
      <c r="G14" s="10">
        <f>ROUND(($C14*4)-((($C14*4)/100)*(6+(5*1))),-1)</f>
        <v>1250</v>
      </c>
      <c r="H14" s="10">
        <f>ROUND(($C14*5)-((($C14*5)/100)*(6+(5*2))),-1)</f>
        <v>1470</v>
      </c>
      <c r="I14" s="10">
        <f>ROUND(($C14*6)-((($C14*6)/100)*(6+(5*3))),-1)</f>
        <v>1660</v>
      </c>
      <c r="J14" s="11">
        <f>ROUND(($C14*7)-((($C14*7)/100)*(25)),-1)</f>
        <v>1840</v>
      </c>
      <c r="K14" s="10">
        <f t="shared" si="12"/>
        <v>262.85714285714283</v>
      </c>
      <c r="L14" s="10">
        <f>ROUND(($C14*8)-((($C14*8)/100)*(25)),-1)</f>
        <v>2100</v>
      </c>
      <c r="M14" s="10">
        <f>ROUND(($C14*9)-((($C14*9)/100)*(25)),-1)</f>
        <v>2360</v>
      </c>
      <c r="N14" s="10">
        <f>ROUND(($C14*10)-((($C14*10)/100)*(25)),-1)</f>
        <v>2630</v>
      </c>
      <c r="O14" s="12">
        <f>(O36+O39+O41+O59)</f>
        <v>1900</v>
      </c>
    </row>
    <row r="15" spans="1:250" ht="11" customHeight="1" x14ac:dyDescent="0.2">
      <c r="A15" s="63"/>
      <c r="B15" s="13"/>
      <c r="C15" s="14"/>
      <c r="D15" s="14"/>
      <c r="E15" s="14"/>
      <c r="F15" s="14"/>
      <c r="G15" s="14"/>
      <c r="H15" s="14"/>
      <c r="I15" s="14"/>
      <c r="J15" s="15"/>
      <c r="K15" s="14"/>
      <c r="L15" s="14"/>
      <c r="M15" s="14"/>
      <c r="N15" s="14"/>
      <c r="O15" s="16"/>
    </row>
    <row r="16" spans="1:250" ht="11" customHeight="1" x14ac:dyDescent="0.2">
      <c r="A16" s="63"/>
      <c r="B16" s="9" t="s">
        <v>19</v>
      </c>
      <c r="C16" s="10">
        <f>(C50+C52)</f>
        <v>600</v>
      </c>
      <c r="D16" s="11">
        <f>ROUND((C16*2)-(((C16*2)/100)*3),-1)</f>
        <v>1160</v>
      </c>
      <c r="E16" s="10">
        <f t="shared" ref="E16:E17" si="13">D16/2</f>
        <v>580</v>
      </c>
      <c r="F16" s="10">
        <f>ROUND(($C16*3)-((($C16*3)/100)*(3*2)),-1)</f>
        <v>1690</v>
      </c>
      <c r="G16" s="10">
        <f>ROUND(($C16*4)-((($C16*4)/100)*(6+(5*1))),-1)</f>
        <v>2140</v>
      </c>
      <c r="H16" s="10">
        <f>ROUND(($C16*5)-((($C16*5)/100)*(6+(5*2))),-1)</f>
        <v>2520</v>
      </c>
      <c r="I16" s="10">
        <f>ROUND(($C16*6)-((($C16*6)/100)*(6+(5*3))),-1)</f>
        <v>2840</v>
      </c>
      <c r="J16" s="11">
        <f>ROUND(($C16*7)-((($C16*7)/100)*(25)),-1)</f>
        <v>3150</v>
      </c>
      <c r="K16" s="10">
        <f t="shared" ref="K16:K17" si="14">J16/7</f>
        <v>450</v>
      </c>
      <c r="L16" s="10">
        <f>ROUND(($C16*8)-((($C16*8)/100)*(25)),-1)</f>
        <v>3600</v>
      </c>
      <c r="M16" s="10">
        <f>ROUND(($C16*9)-((($C16*9)/100)*(25)),-1)</f>
        <v>4050</v>
      </c>
      <c r="N16" s="10">
        <f>ROUND(($C16*10)-((($C16*10)/100)*(25)),-1)</f>
        <v>4500</v>
      </c>
      <c r="O16" s="12">
        <f>(O50+O52)</f>
        <v>3000</v>
      </c>
    </row>
    <row r="17" spans="1:15" ht="11" customHeight="1" x14ac:dyDescent="0.2">
      <c r="A17" s="63"/>
      <c r="B17" s="9" t="s">
        <v>20</v>
      </c>
      <c r="C17" s="10">
        <f>(C51+C53)</f>
        <v>380</v>
      </c>
      <c r="D17" s="11">
        <f>ROUND((C17*2)-(((C17*2)/100)*3),-1)</f>
        <v>740</v>
      </c>
      <c r="E17" s="10">
        <f t="shared" si="13"/>
        <v>370</v>
      </c>
      <c r="F17" s="10">
        <f>ROUND(($C17*3)-((($C17*3)/100)*(3*2)),-1)</f>
        <v>1070</v>
      </c>
      <c r="G17" s="10">
        <f>ROUND(($C17*4)-((($C17*4)/100)*(6+(5*1))),-1)</f>
        <v>1350</v>
      </c>
      <c r="H17" s="10">
        <f>ROUND(($C17*5)-((($C17*5)/100)*(6+(5*2))),-1)</f>
        <v>1600</v>
      </c>
      <c r="I17" s="10">
        <f>ROUND(($C17*6)-((($C17*6)/100)*(6+(5*3))),-1)</f>
        <v>1800</v>
      </c>
      <c r="J17" s="11">
        <f>ROUND(($C17*7)-((($C17*7)/100)*(25)),-1)</f>
        <v>2000</v>
      </c>
      <c r="K17" s="10">
        <f t="shared" si="14"/>
        <v>285.71428571428572</v>
      </c>
      <c r="L17" s="10">
        <f>ROUND(($C17*8)-((($C17*8)/100)*(25)),-1)</f>
        <v>2280</v>
      </c>
      <c r="M17" s="10">
        <f>ROUND(($C17*9)-((($C17*9)/100)*(25)),-1)</f>
        <v>2570</v>
      </c>
      <c r="N17" s="10">
        <f>ROUND(($C17*10)-((($C17*10)/100)*(25)),-1)</f>
        <v>2850</v>
      </c>
      <c r="O17" s="12">
        <f>(O51+O53)</f>
        <v>2100</v>
      </c>
    </row>
    <row r="18" spans="1:15" ht="11" customHeight="1" x14ac:dyDescent="0.2">
      <c r="A18" s="63"/>
      <c r="B18" s="13"/>
      <c r="C18" s="14"/>
      <c r="D18" s="14"/>
      <c r="E18" s="14"/>
      <c r="F18" s="14"/>
      <c r="G18" s="14"/>
      <c r="H18" s="14"/>
      <c r="I18" s="14"/>
      <c r="J18" s="15"/>
      <c r="K18" s="14"/>
      <c r="L18" s="14"/>
      <c r="M18" s="14"/>
      <c r="N18" s="14"/>
      <c r="O18" s="16"/>
    </row>
    <row r="19" spans="1:15" ht="11" customHeight="1" x14ac:dyDescent="0.2">
      <c r="A19" s="63"/>
      <c r="B19" s="9" t="s">
        <v>21</v>
      </c>
      <c r="C19" s="10">
        <f>C43+C44+C45</f>
        <v>1150</v>
      </c>
      <c r="D19" s="11">
        <f>ROUND((C19*2)-(((C19*2)/100)*3),-1)</f>
        <v>2230</v>
      </c>
      <c r="E19" s="10">
        <f t="shared" ref="E19" si="15">D19/2</f>
        <v>1115</v>
      </c>
      <c r="F19" s="10">
        <f>ROUND(($C19*3)-((($C19*3)/100)*(3*2)),-1)</f>
        <v>3240</v>
      </c>
      <c r="G19" s="10">
        <f>ROUND(($C19*4)-((($C19*4)/100)*(6+(5*1))),-1)</f>
        <v>4090</v>
      </c>
      <c r="H19" s="10">
        <f>ROUND(($C19*5)-((($C19*5)/100)*(6+(5*2))),-1)</f>
        <v>4830</v>
      </c>
      <c r="I19" s="10">
        <f>ROUND(($C19*6)-((($C19*6)/100)*(6+(5*3))),-1)</f>
        <v>5450</v>
      </c>
      <c r="J19" s="11">
        <f>ROUND(($C19*7)-((($C19*7)/100)*(25)),-1)</f>
        <v>6040</v>
      </c>
      <c r="K19" s="10">
        <f t="shared" ref="K19" si="16">J19/7</f>
        <v>862.85714285714289</v>
      </c>
      <c r="L19" s="10">
        <f>ROUND(($C19*8)-((($C19*8)/100)*(25)),-1)</f>
        <v>6900</v>
      </c>
      <c r="M19" s="10">
        <f>ROUND(($C19*9)-((($C19*9)/100)*(25)),-1)</f>
        <v>7760</v>
      </c>
      <c r="N19" s="10">
        <f>ROUND(($C19*10)-((($C19*10)/100)*(25)),-1)</f>
        <v>8630</v>
      </c>
      <c r="O19" s="12">
        <f>O43+O44+O45</f>
        <v>12000</v>
      </c>
    </row>
    <row r="20" spans="1:15" ht="11" customHeight="1" x14ac:dyDescent="0.2">
      <c r="A20" s="17"/>
      <c r="B20" s="13"/>
      <c r="C20" s="14"/>
      <c r="D20" s="14"/>
      <c r="E20" s="14"/>
      <c r="F20" s="14"/>
      <c r="G20" s="14"/>
      <c r="H20" s="14"/>
      <c r="I20" s="14"/>
      <c r="J20" s="15"/>
      <c r="K20" s="14"/>
      <c r="L20" s="14"/>
      <c r="M20" s="14"/>
      <c r="N20" s="14"/>
      <c r="O20" s="16"/>
    </row>
    <row r="21" spans="1:15" ht="11" customHeight="1" x14ac:dyDescent="0.2">
      <c r="A21" s="62" t="s">
        <v>22</v>
      </c>
      <c r="B21" s="18" t="s">
        <v>23</v>
      </c>
      <c r="C21" s="20">
        <v>690</v>
      </c>
      <c r="D21" s="19">
        <f>ROUND((C21*2)-(((C21*2)/100)*3),-1)</f>
        <v>1340</v>
      </c>
      <c r="E21" s="20">
        <f t="shared" ref="E21:E31" si="17">D21/2</f>
        <v>670</v>
      </c>
      <c r="F21" s="20">
        <f>ROUND(($C21*3)-((($C21*3)/100)*(3*2)),-1)</f>
        <v>1950</v>
      </c>
      <c r="G21" s="20">
        <f>ROUND(($C21*4)-((($C21*4)/100)*(6+(5*1))),-1)</f>
        <v>2460</v>
      </c>
      <c r="H21" s="20">
        <f>ROUND(($C21*5)-((($C21*5)/100)*(6+(5*2))),-1)</f>
        <v>2900</v>
      </c>
      <c r="I21" s="20">
        <f>ROUND(($C21*6)-((($C21*6)/100)*(6+(5*3))),-1)</f>
        <v>3270</v>
      </c>
      <c r="J21" s="19">
        <f>ROUND(($C21*7)-((($C21*7)/100)*(25)),-1)</f>
        <v>3620</v>
      </c>
      <c r="K21" s="20">
        <f t="shared" ref="K21:K31" si="18">J21/7</f>
        <v>517.14285714285711</v>
      </c>
      <c r="L21" s="20">
        <f>ROUND(($C21*8)-((($C21*8)/100)*(25)),-1)</f>
        <v>4140</v>
      </c>
      <c r="M21" s="20">
        <f>ROUND(($C21*9)-((($C21*9)/100)*(25)),-1)</f>
        <v>4660</v>
      </c>
      <c r="N21" s="20">
        <f>ROUND(($C21*10)-((($C21*10)/100)*(25)),-1)</f>
        <v>5180</v>
      </c>
      <c r="O21" s="21">
        <v>5000</v>
      </c>
    </row>
    <row r="22" spans="1:15" ht="11" customHeight="1" x14ac:dyDescent="0.2">
      <c r="A22" s="63"/>
      <c r="B22" s="18" t="s">
        <v>24</v>
      </c>
      <c r="C22" s="20">
        <v>690</v>
      </c>
      <c r="D22" s="19">
        <f t="shared" ref="D22:D41" si="19">ROUND((C22*2)-(((C22*2)/100)*3),-1)</f>
        <v>1340</v>
      </c>
      <c r="E22" s="20">
        <f t="shared" si="17"/>
        <v>670</v>
      </c>
      <c r="F22" s="20">
        <f t="shared" ref="F22:F41" si="20">ROUND(($C22*3)-((($C22*3)/100)*(3*2)),-1)</f>
        <v>1950</v>
      </c>
      <c r="G22" s="20">
        <f t="shared" ref="G22:G41" si="21">ROUND(($C22*4)-((($C22*4)/100)*(6+(5*1))),-1)</f>
        <v>2460</v>
      </c>
      <c r="H22" s="20">
        <f t="shared" ref="H22:H41" si="22">ROUND(($C22*5)-((($C22*5)/100)*(6+(5*2))),-1)</f>
        <v>2900</v>
      </c>
      <c r="I22" s="20">
        <f t="shared" ref="I22:I41" si="23">ROUND(($C22*6)-((($C22*6)/100)*(6+(5*3))),-1)</f>
        <v>3270</v>
      </c>
      <c r="J22" s="19">
        <f t="shared" ref="J22:J41" si="24">ROUND(($C22*7)-((($C22*7)/100)*(25)),-1)</f>
        <v>3620</v>
      </c>
      <c r="K22" s="20">
        <f t="shared" si="18"/>
        <v>517.14285714285711</v>
      </c>
      <c r="L22" s="20">
        <f t="shared" ref="L22:L41" si="25">ROUND(($C22*8)-((($C22*8)/100)*(25)),-1)</f>
        <v>4140</v>
      </c>
      <c r="M22" s="20">
        <f t="shared" ref="M22:M41" si="26">ROUND(($C22*9)-((($C22*9)/100)*(25)),-1)</f>
        <v>4660</v>
      </c>
      <c r="N22" s="20">
        <f t="shared" ref="N22:N41" si="27">ROUND(($C22*10)-((($C22*10)/100)*(25)),-1)</f>
        <v>5180</v>
      </c>
      <c r="O22" s="21">
        <v>5000</v>
      </c>
    </row>
    <row r="23" spans="1:15" ht="11" customHeight="1" x14ac:dyDescent="0.2">
      <c r="A23" s="63"/>
      <c r="B23" s="18" t="s">
        <v>25</v>
      </c>
      <c r="C23" s="20">
        <v>550</v>
      </c>
      <c r="D23" s="19">
        <f t="shared" si="19"/>
        <v>1070</v>
      </c>
      <c r="E23" s="20">
        <f t="shared" si="17"/>
        <v>535</v>
      </c>
      <c r="F23" s="20">
        <f t="shared" si="20"/>
        <v>1550</v>
      </c>
      <c r="G23" s="20">
        <f t="shared" si="21"/>
        <v>1960</v>
      </c>
      <c r="H23" s="20">
        <f t="shared" si="22"/>
        <v>2310</v>
      </c>
      <c r="I23" s="20">
        <f t="shared" si="23"/>
        <v>2610</v>
      </c>
      <c r="J23" s="19">
        <f t="shared" si="24"/>
        <v>2890</v>
      </c>
      <c r="K23" s="20">
        <f t="shared" si="18"/>
        <v>412.85714285714283</v>
      </c>
      <c r="L23" s="20">
        <f t="shared" si="25"/>
        <v>3300</v>
      </c>
      <c r="M23" s="20">
        <f t="shared" si="26"/>
        <v>3710</v>
      </c>
      <c r="N23" s="20">
        <f t="shared" si="27"/>
        <v>4130</v>
      </c>
      <c r="O23" s="21">
        <v>3000</v>
      </c>
    </row>
    <row r="24" spans="1:15" ht="11" customHeight="1" x14ac:dyDescent="0.2">
      <c r="A24" s="63"/>
      <c r="B24" s="18" t="s">
        <v>26</v>
      </c>
      <c r="C24" s="20">
        <v>350</v>
      </c>
      <c r="D24" s="19">
        <f t="shared" si="19"/>
        <v>680</v>
      </c>
      <c r="E24" s="20">
        <f t="shared" si="17"/>
        <v>340</v>
      </c>
      <c r="F24" s="20">
        <f t="shared" si="20"/>
        <v>990</v>
      </c>
      <c r="G24" s="20">
        <f t="shared" si="21"/>
        <v>1250</v>
      </c>
      <c r="H24" s="20">
        <f t="shared" si="22"/>
        <v>1470</v>
      </c>
      <c r="I24" s="20">
        <f t="shared" si="23"/>
        <v>1660</v>
      </c>
      <c r="J24" s="19">
        <f t="shared" si="24"/>
        <v>1840</v>
      </c>
      <c r="K24" s="20">
        <f t="shared" si="18"/>
        <v>262.85714285714283</v>
      </c>
      <c r="L24" s="20">
        <f t="shared" si="25"/>
        <v>2100</v>
      </c>
      <c r="M24" s="20">
        <f t="shared" si="26"/>
        <v>2360</v>
      </c>
      <c r="N24" s="20">
        <f t="shared" si="27"/>
        <v>2630</v>
      </c>
      <c r="O24" s="21">
        <v>1500</v>
      </c>
    </row>
    <row r="25" spans="1:15" ht="11" customHeight="1" x14ac:dyDescent="0.2">
      <c r="A25" s="63"/>
      <c r="B25" s="18" t="s">
        <v>27</v>
      </c>
      <c r="C25" s="20">
        <v>250</v>
      </c>
      <c r="D25" s="19">
        <f t="shared" si="19"/>
        <v>490</v>
      </c>
      <c r="E25" s="20">
        <f t="shared" si="17"/>
        <v>245</v>
      </c>
      <c r="F25" s="20">
        <f t="shared" si="20"/>
        <v>710</v>
      </c>
      <c r="G25" s="20">
        <f t="shared" si="21"/>
        <v>890</v>
      </c>
      <c r="H25" s="20">
        <f t="shared" si="22"/>
        <v>1050</v>
      </c>
      <c r="I25" s="20">
        <f t="shared" si="23"/>
        <v>1190</v>
      </c>
      <c r="J25" s="19">
        <f t="shared" si="24"/>
        <v>1310</v>
      </c>
      <c r="K25" s="20">
        <f t="shared" si="18"/>
        <v>187.14285714285714</v>
      </c>
      <c r="L25" s="20">
        <f t="shared" si="25"/>
        <v>1500</v>
      </c>
      <c r="M25" s="20">
        <f t="shared" si="26"/>
        <v>1690</v>
      </c>
      <c r="N25" s="20">
        <f t="shared" si="27"/>
        <v>1880</v>
      </c>
      <c r="O25" s="21">
        <v>1000</v>
      </c>
    </row>
    <row r="26" spans="1:15" ht="11" customHeight="1" x14ac:dyDescent="0.2">
      <c r="A26" s="63"/>
      <c r="B26" s="18" t="s">
        <v>28</v>
      </c>
      <c r="C26" s="20">
        <v>200</v>
      </c>
      <c r="D26" s="19">
        <f t="shared" si="19"/>
        <v>390</v>
      </c>
      <c r="E26" s="20">
        <f t="shared" si="17"/>
        <v>195</v>
      </c>
      <c r="F26" s="20">
        <f t="shared" si="20"/>
        <v>560</v>
      </c>
      <c r="G26" s="20">
        <f t="shared" si="21"/>
        <v>710</v>
      </c>
      <c r="H26" s="20">
        <f t="shared" si="22"/>
        <v>840</v>
      </c>
      <c r="I26" s="20">
        <f t="shared" si="23"/>
        <v>950</v>
      </c>
      <c r="J26" s="19">
        <f t="shared" si="24"/>
        <v>1050</v>
      </c>
      <c r="K26" s="20">
        <f t="shared" si="18"/>
        <v>150</v>
      </c>
      <c r="L26" s="20">
        <f t="shared" si="25"/>
        <v>1200</v>
      </c>
      <c r="M26" s="20">
        <f t="shared" si="26"/>
        <v>1350</v>
      </c>
      <c r="N26" s="20">
        <f t="shared" si="27"/>
        <v>1500</v>
      </c>
      <c r="O26" s="21">
        <v>1000</v>
      </c>
    </row>
    <row r="27" spans="1:15" ht="11" customHeight="1" x14ac:dyDescent="0.2">
      <c r="A27" s="63"/>
      <c r="B27" s="18" t="s">
        <v>29</v>
      </c>
      <c r="C27" s="20">
        <v>120</v>
      </c>
      <c r="D27" s="19">
        <f t="shared" si="19"/>
        <v>230</v>
      </c>
      <c r="E27" s="20">
        <f t="shared" si="17"/>
        <v>115</v>
      </c>
      <c r="F27" s="20">
        <f t="shared" si="20"/>
        <v>340</v>
      </c>
      <c r="G27" s="20">
        <f t="shared" si="21"/>
        <v>430</v>
      </c>
      <c r="H27" s="20">
        <f t="shared" si="22"/>
        <v>500</v>
      </c>
      <c r="I27" s="20">
        <f t="shared" si="23"/>
        <v>570</v>
      </c>
      <c r="J27" s="19">
        <f t="shared" si="24"/>
        <v>630</v>
      </c>
      <c r="K27" s="20">
        <f t="shared" si="18"/>
        <v>90</v>
      </c>
      <c r="L27" s="20">
        <f t="shared" si="25"/>
        <v>720</v>
      </c>
      <c r="M27" s="20">
        <f t="shared" si="26"/>
        <v>810</v>
      </c>
      <c r="N27" s="20">
        <f t="shared" si="27"/>
        <v>900</v>
      </c>
      <c r="O27" s="21">
        <v>1000</v>
      </c>
    </row>
    <row r="28" spans="1:15" ht="11" customHeight="1" x14ac:dyDescent="0.2">
      <c r="A28" s="63"/>
      <c r="B28" s="18" t="s">
        <v>30</v>
      </c>
      <c r="C28" s="20">
        <v>190</v>
      </c>
      <c r="D28" s="19">
        <f t="shared" si="19"/>
        <v>370</v>
      </c>
      <c r="E28" s="20">
        <f t="shared" si="17"/>
        <v>185</v>
      </c>
      <c r="F28" s="20">
        <f t="shared" si="20"/>
        <v>540</v>
      </c>
      <c r="G28" s="20">
        <f t="shared" si="21"/>
        <v>680</v>
      </c>
      <c r="H28" s="20">
        <f t="shared" si="22"/>
        <v>800</v>
      </c>
      <c r="I28" s="20">
        <f t="shared" si="23"/>
        <v>900</v>
      </c>
      <c r="J28" s="19">
        <f t="shared" si="24"/>
        <v>1000</v>
      </c>
      <c r="K28" s="20">
        <f t="shared" si="18"/>
        <v>142.85714285714286</v>
      </c>
      <c r="L28" s="20">
        <f t="shared" si="25"/>
        <v>1140</v>
      </c>
      <c r="M28" s="20">
        <f t="shared" si="26"/>
        <v>1280</v>
      </c>
      <c r="N28" s="20">
        <f t="shared" si="27"/>
        <v>1430</v>
      </c>
      <c r="O28" s="21">
        <v>1500</v>
      </c>
    </row>
    <row r="29" spans="1:15" ht="11" customHeight="1" x14ac:dyDescent="0.2">
      <c r="A29" s="63"/>
      <c r="B29" s="18" t="s">
        <v>31</v>
      </c>
      <c r="C29" s="20">
        <v>90</v>
      </c>
      <c r="D29" s="19">
        <f t="shared" si="19"/>
        <v>170</v>
      </c>
      <c r="E29" s="20">
        <f t="shared" si="17"/>
        <v>85</v>
      </c>
      <c r="F29" s="20">
        <f t="shared" si="20"/>
        <v>250</v>
      </c>
      <c r="G29" s="20">
        <f t="shared" si="21"/>
        <v>320</v>
      </c>
      <c r="H29" s="20">
        <f t="shared" si="22"/>
        <v>380</v>
      </c>
      <c r="I29" s="20">
        <f t="shared" si="23"/>
        <v>430</v>
      </c>
      <c r="J29" s="19">
        <f t="shared" si="24"/>
        <v>470</v>
      </c>
      <c r="K29" s="20">
        <f t="shared" si="18"/>
        <v>67.142857142857139</v>
      </c>
      <c r="L29" s="20">
        <f t="shared" si="25"/>
        <v>540</v>
      </c>
      <c r="M29" s="20">
        <f t="shared" si="26"/>
        <v>610</v>
      </c>
      <c r="N29" s="20">
        <f t="shared" si="27"/>
        <v>680</v>
      </c>
      <c r="O29" s="21">
        <v>500</v>
      </c>
    </row>
    <row r="30" spans="1:15" ht="11" customHeight="1" x14ac:dyDescent="0.2">
      <c r="A30" s="63"/>
      <c r="B30" s="18" t="s">
        <v>32</v>
      </c>
      <c r="C30" s="20">
        <v>100</v>
      </c>
      <c r="D30" s="19">
        <f t="shared" si="19"/>
        <v>190</v>
      </c>
      <c r="E30" s="20">
        <f t="shared" si="17"/>
        <v>95</v>
      </c>
      <c r="F30" s="20">
        <f t="shared" si="20"/>
        <v>280</v>
      </c>
      <c r="G30" s="20">
        <f t="shared" si="21"/>
        <v>360</v>
      </c>
      <c r="H30" s="20">
        <f t="shared" si="22"/>
        <v>420</v>
      </c>
      <c r="I30" s="20">
        <f t="shared" si="23"/>
        <v>470</v>
      </c>
      <c r="J30" s="19">
        <f t="shared" si="24"/>
        <v>530</v>
      </c>
      <c r="K30" s="20">
        <f t="shared" si="18"/>
        <v>75.714285714285708</v>
      </c>
      <c r="L30" s="20">
        <f t="shared" si="25"/>
        <v>600</v>
      </c>
      <c r="M30" s="20">
        <f t="shared" si="26"/>
        <v>680</v>
      </c>
      <c r="N30" s="20">
        <f t="shared" si="27"/>
        <v>750</v>
      </c>
      <c r="O30" s="21">
        <v>500</v>
      </c>
    </row>
    <row r="31" spans="1:15" ht="11" customHeight="1" x14ac:dyDescent="0.2">
      <c r="A31" s="63"/>
      <c r="B31" s="18" t="s">
        <v>33</v>
      </c>
      <c r="C31" s="20">
        <v>20</v>
      </c>
      <c r="D31" s="19">
        <f t="shared" si="19"/>
        <v>40</v>
      </c>
      <c r="E31" s="20">
        <f t="shared" si="17"/>
        <v>20</v>
      </c>
      <c r="F31" s="20">
        <f t="shared" si="20"/>
        <v>60</v>
      </c>
      <c r="G31" s="20">
        <f t="shared" si="21"/>
        <v>70</v>
      </c>
      <c r="H31" s="20">
        <f t="shared" si="22"/>
        <v>80</v>
      </c>
      <c r="I31" s="20">
        <f t="shared" si="23"/>
        <v>90</v>
      </c>
      <c r="J31" s="19">
        <f t="shared" si="24"/>
        <v>110</v>
      </c>
      <c r="K31" s="20">
        <f t="shared" si="18"/>
        <v>15.714285714285714</v>
      </c>
      <c r="L31" s="20">
        <f t="shared" si="25"/>
        <v>120</v>
      </c>
      <c r="M31" s="20">
        <f t="shared" si="26"/>
        <v>140</v>
      </c>
      <c r="N31" s="20">
        <f t="shared" si="27"/>
        <v>150</v>
      </c>
      <c r="O31" s="21">
        <v>200</v>
      </c>
    </row>
    <row r="32" spans="1:15" ht="11" customHeight="1" x14ac:dyDescent="0.2">
      <c r="A32" s="63"/>
      <c r="B32" s="22"/>
      <c r="C32" s="23"/>
      <c r="D32" s="24"/>
      <c r="E32" s="23"/>
      <c r="F32" s="23"/>
      <c r="G32" s="23"/>
      <c r="H32" s="23"/>
      <c r="I32" s="23"/>
      <c r="J32" s="24"/>
      <c r="K32" s="23"/>
      <c r="L32" s="23"/>
      <c r="M32" s="23"/>
      <c r="N32" s="23"/>
      <c r="O32" s="25"/>
    </row>
    <row r="33" spans="1:15" ht="11" customHeight="1" x14ac:dyDescent="0.2">
      <c r="A33" s="63"/>
      <c r="B33" s="18" t="s">
        <v>34</v>
      </c>
      <c r="C33" s="20">
        <v>550</v>
      </c>
      <c r="D33" s="19">
        <f t="shared" si="19"/>
        <v>1070</v>
      </c>
      <c r="E33" s="20">
        <f t="shared" ref="E33:E41" si="28">D33/2</f>
        <v>535</v>
      </c>
      <c r="F33" s="20">
        <f t="shared" si="20"/>
        <v>1550</v>
      </c>
      <c r="G33" s="20">
        <f t="shared" si="21"/>
        <v>1960</v>
      </c>
      <c r="H33" s="20">
        <f t="shared" si="22"/>
        <v>2310</v>
      </c>
      <c r="I33" s="20">
        <f t="shared" si="23"/>
        <v>2610</v>
      </c>
      <c r="J33" s="19">
        <f t="shared" si="24"/>
        <v>2890</v>
      </c>
      <c r="K33" s="20">
        <f t="shared" ref="K33:K41" si="29">J33/7</f>
        <v>412.85714285714283</v>
      </c>
      <c r="L33" s="20">
        <f t="shared" si="25"/>
        <v>3300</v>
      </c>
      <c r="M33" s="20">
        <f t="shared" si="26"/>
        <v>3710</v>
      </c>
      <c r="N33" s="20">
        <f t="shared" si="27"/>
        <v>4130</v>
      </c>
      <c r="O33" s="21">
        <v>4000</v>
      </c>
    </row>
    <row r="34" spans="1:15" ht="11" customHeight="1" x14ac:dyDescent="0.2">
      <c r="A34" s="63"/>
      <c r="B34" s="18" t="s">
        <v>35</v>
      </c>
      <c r="C34" s="20">
        <v>390</v>
      </c>
      <c r="D34" s="19">
        <f t="shared" si="19"/>
        <v>760</v>
      </c>
      <c r="E34" s="20">
        <f t="shared" si="28"/>
        <v>380</v>
      </c>
      <c r="F34" s="20">
        <f t="shared" si="20"/>
        <v>1100</v>
      </c>
      <c r="G34" s="20">
        <f t="shared" si="21"/>
        <v>1390</v>
      </c>
      <c r="H34" s="20">
        <f t="shared" si="22"/>
        <v>1640</v>
      </c>
      <c r="I34" s="20">
        <f t="shared" si="23"/>
        <v>1850</v>
      </c>
      <c r="J34" s="19">
        <f t="shared" si="24"/>
        <v>2050</v>
      </c>
      <c r="K34" s="20">
        <f t="shared" si="29"/>
        <v>292.85714285714283</v>
      </c>
      <c r="L34" s="20">
        <f t="shared" si="25"/>
        <v>2340</v>
      </c>
      <c r="M34" s="20">
        <f t="shared" si="26"/>
        <v>2630</v>
      </c>
      <c r="N34" s="20">
        <f t="shared" si="27"/>
        <v>2930</v>
      </c>
      <c r="O34" s="21">
        <v>2500</v>
      </c>
    </row>
    <row r="35" spans="1:15" ht="11" customHeight="1" x14ac:dyDescent="0.2">
      <c r="A35" s="63"/>
      <c r="B35" s="18" t="s">
        <v>36</v>
      </c>
      <c r="C35" s="20">
        <v>290</v>
      </c>
      <c r="D35" s="19">
        <f t="shared" si="19"/>
        <v>560</v>
      </c>
      <c r="E35" s="20">
        <f t="shared" si="28"/>
        <v>280</v>
      </c>
      <c r="F35" s="20">
        <f t="shared" si="20"/>
        <v>820</v>
      </c>
      <c r="G35" s="20">
        <f t="shared" si="21"/>
        <v>1030</v>
      </c>
      <c r="H35" s="20">
        <f t="shared" si="22"/>
        <v>1220</v>
      </c>
      <c r="I35" s="20">
        <f t="shared" si="23"/>
        <v>1370</v>
      </c>
      <c r="J35" s="19">
        <f t="shared" si="24"/>
        <v>1520</v>
      </c>
      <c r="K35" s="20">
        <f t="shared" si="29"/>
        <v>217.14285714285714</v>
      </c>
      <c r="L35" s="20">
        <f t="shared" si="25"/>
        <v>1740</v>
      </c>
      <c r="M35" s="20">
        <f t="shared" si="26"/>
        <v>1960</v>
      </c>
      <c r="N35" s="20">
        <f t="shared" si="27"/>
        <v>2180</v>
      </c>
      <c r="O35" s="21">
        <v>1500</v>
      </c>
    </row>
    <row r="36" spans="1:15" ht="11" customHeight="1" x14ac:dyDescent="0.2">
      <c r="A36" s="63"/>
      <c r="B36" s="18" t="s">
        <v>37</v>
      </c>
      <c r="C36" s="20">
        <v>230</v>
      </c>
      <c r="D36" s="19">
        <f t="shared" si="19"/>
        <v>450</v>
      </c>
      <c r="E36" s="20">
        <f t="shared" si="28"/>
        <v>225</v>
      </c>
      <c r="F36" s="20">
        <f t="shared" si="20"/>
        <v>650</v>
      </c>
      <c r="G36" s="20">
        <f t="shared" si="21"/>
        <v>820</v>
      </c>
      <c r="H36" s="20">
        <f t="shared" si="22"/>
        <v>970</v>
      </c>
      <c r="I36" s="20">
        <f t="shared" si="23"/>
        <v>1090</v>
      </c>
      <c r="J36" s="19">
        <f t="shared" si="24"/>
        <v>1210</v>
      </c>
      <c r="K36" s="20">
        <f t="shared" si="29"/>
        <v>172.85714285714286</v>
      </c>
      <c r="L36" s="20">
        <f t="shared" si="25"/>
        <v>1380</v>
      </c>
      <c r="M36" s="20">
        <f t="shared" si="26"/>
        <v>1550</v>
      </c>
      <c r="N36" s="20">
        <f t="shared" si="27"/>
        <v>1730</v>
      </c>
      <c r="O36" s="21">
        <v>1000</v>
      </c>
    </row>
    <row r="37" spans="1:15" ht="11" customHeight="1" x14ac:dyDescent="0.2">
      <c r="A37" s="63"/>
      <c r="B37" s="18" t="s">
        <v>38</v>
      </c>
      <c r="C37" s="20">
        <v>290</v>
      </c>
      <c r="D37" s="19">
        <f t="shared" si="19"/>
        <v>560</v>
      </c>
      <c r="E37" s="20">
        <f t="shared" si="28"/>
        <v>280</v>
      </c>
      <c r="F37" s="20">
        <f t="shared" si="20"/>
        <v>820</v>
      </c>
      <c r="G37" s="20">
        <f t="shared" si="21"/>
        <v>1030</v>
      </c>
      <c r="H37" s="20">
        <f t="shared" si="22"/>
        <v>1220</v>
      </c>
      <c r="I37" s="20">
        <f t="shared" si="23"/>
        <v>1370</v>
      </c>
      <c r="J37" s="19">
        <f t="shared" si="24"/>
        <v>1520</v>
      </c>
      <c r="K37" s="20">
        <f t="shared" si="29"/>
        <v>217.14285714285714</v>
      </c>
      <c r="L37" s="20">
        <f t="shared" si="25"/>
        <v>1740</v>
      </c>
      <c r="M37" s="20">
        <f t="shared" si="26"/>
        <v>1960</v>
      </c>
      <c r="N37" s="20">
        <f t="shared" si="27"/>
        <v>2180</v>
      </c>
      <c r="O37" s="21">
        <v>1500</v>
      </c>
    </row>
    <row r="38" spans="1:15" ht="11" customHeight="1" x14ac:dyDescent="0.2">
      <c r="A38" s="63"/>
      <c r="B38" s="18" t="s">
        <v>39</v>
      </c>
      <c r="C38" s="20">
        <v>150</v>
      </c>
      <c r="D38" s="19">
        <f t="shared" si="19"/>
        <v>290</v>
      </c>
      <c r="E38" s="20">
        <f t="shared" si="28"/>
        <v>145</v>
      </c>
      <c r="F38" s="20">
        <f t="shared" si="20"/>
        <v>420</v>
      </c>
      <c r="G38" s="20">
        <f t="shared" si="21"/>
        <v>530</v>
      </c>
      <c r="H38" s="20">
        <f t="shared" si="22"/>
        <v>630</v>
      </c>
      <c r="I38" s="20">
        <f t="shared" si="23"/>
        <v>710</v>
      </c>
      <c r="J38" s="19">
        <f t="shared" si="24"/>
        <v>790</v>
      </c>
      <c r="K38" s="20">
        <f t="shared" si="29"/>
        <v>112.85714285714286</v>
      </c>
      <c r="L38" s="20">
        <f t="shared" si="25"/>
        <v>900</v>
      </c>
      <c r="M38" s="20">
        <f t="shared" si="26"/>
        <v>1010</v>
      </c>
      <c r="N38" s="20">
        <f t="shared" si="27"/>
        <v>1130</v>
      </c>
      <c r="O38" s="21">
        <v>800</v>
      </c>
    </row>
    <row r="39" spans="1:15" ht="11" customHeight="1" x14ac:dyDescent="0.2">
      <c r="A39" s="63"/>
      <c r="B39" s="18" t="s">
        <v>40</v>
      </c>
      <c r="C39" s="20">
        <v>90</v>
      </c>
      <c r="D39" s="19">
        <f t="shared" si="19"/>
        <v>170</v>
      </c>
      <c r="E39" s="20">
        <f t="shared" si="28"/>
        <v>85</v>
      </c>
      <c r="F39" s="20">
        <f t="shared" si="20"/>
        <v>250</v>
      </c>
      <c r="G39" s="20">
        <f t="shared" si="21"/>
        <v>320</v>
      </c>
      <c r="H39" s="20">
        <f t="shared" si="22"/>
        <v>380</v>
      </c>
      <c r="I39" s="20">
        <f t="shared" si="23"/>
        <v>430</v>
      </c>
      <c r="J39" s="19">
        <f t="shared" si="24"/>
        <v>470</v>
      </c>
      <c r="K39" s="20">
        <f t="shared" si="29"/>
        <v>67.142857142857139</v>
      </c>
      <c r="L39" s="20">
        <f t="shared" si="25"/>
        <v>540</v>
      </c>
      <c r="M39" s="20">
        <f t="shared" si="26"/>
        <v>610</v>
      </c>
      <c r="N39" s="20">
        <f t="shared" si="27"/>
        <v>680</v>
      </c>
      <c r="O39" s="21">
        <v>500</v>
      </c>
    </row>
    <row r="40" spans="1:15" ht="11" customHeight="1" x14ac:dyDescent="0.2">
      <c r="A40" s="63"/>
      <c r="B40" s="18" t="s">
        <v>41</v>
      </c>
      <c r="C40" s="20">
        <v>100</v>
      </c>
      <c r="D40" s="19">
        <f t="shared" si="19"/>
        <v>190</v>
      </c>
      <c r="E40" s="20">
        <f t="shared" si="28"/>
        <v>95</v>
      </c>
      <c r="F40" s="20">
        <f t="shared" si="20"/>
        <v>280</v>
      </c>
      <c r="G40" s="20">
        <f t="shared" si="21"/>
        <v>360</v>
      </c>
      <c r="H40" s="20">
        <f t="shared" si="22"/>
        <v>420</v>
      </c>
      <c r="I40" s="20">
        <f t="shared" si="23"/>
        <v>470</v>
      </c>
      <c r="J40" s="19">
        <f t="shared" si="24"/>
        <v>530</v>
      </c>
      <c r="K40" s="20">
        <f t="shared" si="29"/>
        <v>75.714285714285708</v>
      </c>
      <c r="L40" s="20">
        <f t="shared" si="25"/>
        <v>600</v>
      </c>
      <c r="M40" s="20">
        <f t="shared" si="26"/>
        <v>680</v>
      </c>
      <c r="N40" s="20">
        <f t="shared" si="27"/>
        <v>750</v>
      </c>
      <c r="O40" s="21">
        <v>500</v>
      </c>
    </row>
    <row r="41" spans="1:15" ht="11" customHeight="1" x14ac:dyDescent="0.2">
      <c r="A41" s="63"/>
      <c r="B41" s="18" t="s">
        <v>42</v>
      </c>
      <c r="C41" s="20">
        <v>30</v>
      </c>
      <c r="D41" s="19">
        <f t="shared" si="19"/>
        <v>60</v>
      </c>
      <c r="E41" s="20">
        <f t="shared" si="28"/>
        <v>30</v>
      </c>
      <c r="F41" s="20">
        <f t="shared" si="20"/>
        <v>80</v>
      </c>
      <c r="G41" s="20">
        <f t="shared" si="21"/>
        <v>110</v>
      </c>
      <c r="H41" s="20">
        <f t="shared" si="22"/>
        <v>130</v>
      </c>
      <c r="I41" s="20">
        <f t="shared" si="23"/>
        <v>140</v>
      </c>
      <c r="J41" s="19">
        <f t="shared" si="24"/>
        <v>160</v>
      </c>
      <c r="K41" s="20">
        <f t="shared" si="29"/>
        <v>22.857142857142858</v>
      </c>
      <c r="L41" s="20">
        <f t="shared" si="25"/>
        <v>180</v>
      </c>
      <c r="M41" s="20">
        <f t="shared" si="26"/>
        <v>200</v>
      </c>
      <c r="N41" s="20">
        <f t="shared" si="27"/>
        <v>230</v>
      </c>
      <c r="O41" s="21">
        <v>300</v>
      </c>
    </row>
    <row r="42" spans="1:15" ht="11" customHeight="1" x14ac:dyDescent="0.2">
      <c r="A42" s="63"/>
      <c r="B42" s="26" t="s">
        <v>43</v>
      </c>
      <c r="C42" s="27"/>
      <c r="D42" s="28"/>
      <c r="E42" s="27"/>
      <c r="F42" s="27"/>
      <c r="G42" s="27"/>
      <c r="H42" s="27"/>
      <c r="I42" s="27"/>
      <c r="J42" s="28"/>
      <c r="K42" s="27"/>
      <c r="L42" s="27"/>
      <c r="M42" s="27"/>
      <c r="N42" s="27"/>
      <c r="O42" s="29"/>
    </row>
    <row r="43" spans="1:15" ht="11" customHeight="1" x14ac:dyDescent="0.2">
      <c r="A43" s="63"/>
      <c r="B43" s="18" t="s">
        <v>44</v>
      </c>
      <c r="C43" s="20">
        <v>650</v>
      </c>
      <c r="D43" s="19">
        <f t="shared" ref="D43:D48" si="30">ROUND((C43*2)-(((C43*2)/100)*3),-1)</f>
        <v>1260</v>
      </c>
      <c r="E43" s="20">
        <f t="shared" ref="E43:E48" si="31">D43/2</f>
        <v>630</v>
      </c>
      <c r="F43" s="20">
        <f t="shared" ref="F43:F48" si="32">ROUND(($C43*3)-((($C43*3)/100)*(3*2)),-1)</f>
        <v>1830</v>
      </c>
      <c r="G43" s="20">
        <f t="shared" ref="G43:G48" si="33">ROUND(($C43*4)-((($C43*4)/100)*(6+(5*1))),-1)</f>
        <v>2310</v>
      </c>
      <c r="H43" s="20">
        <f t="shared" ref="H43:H48" si="34">ROUND(($C43*5)-((($C43*5)/100)*(6+(5*2))),-1)</f>
        <v>2730</v>
      </c>
      <c r="I43" s="20">
        <f t="shared" ref="I43:I48" si="35">ROUND(($C43*6)-((($C43*6)/100)*(6+(5*3))),-1)</f>
        <v>3080</v>
      </c>
      <c r="J43" s="19">
        <f t="shared" ref="J43:J48" si="36">ROUND(($C43*7)-((($C43*7)/100)*(25)),-1)</f>
        <v>3410</v>
      </c>
      <c r="K43" s="20">
        <f t="shared" ref="K43:K48" si="37">J43/7</f>
        <v>487.14285714285717</v>
      </c>
      <c r="L43" s="20">
        <f t="shared" ref="L43:L48" si="38">ROUND(($C43*8)-((($C43*8)/100)*(25)),-1)</f>
        <v>3900</v>
      </c>
      <c r="M43" s="20">
        <f t="shared" ref="M43:M48" si="39">ROUND(($C43*9)-((($C43*9)/100)*(25)),-1)</f>
        <v>4390</v>
      </c>
      <c r="N43" s="20">
        <f t="shared" ref="N43:N48" si="40">ROUND(($C43*10)-((($C43*10)/100)*(25)),-1)</f>
        <v>4880</v>
      </c>
      <c r="O43" s="21">
        <v>8000</v>
      </c>
    </row>
    <row r="44" spans="1:15" ht="11" customHeight="1" x14ac:dyDescent="0.2">
      <c r="A44" s="63"/>
      <c r="B44" s="18" t="s">
        <v>45</v>
      </c>
      <c r="C44" s="20">
        <v>350</v>
      </c>
      <c r="D44" s="19">
        <f t="shared" si="30"/>
        <v>680</v>
      </c>
      <c r="E44" s="20">
        <f t="shared" si="31"/>
        <v>340</v>
      </c>
      <c r="F44" s="20">
        <f t="shared" si="32"/>
        <v>990</v>
      </c>
      <c r="G44" s="20">
        <f t="shared" si="33"/>
        <v>1250</v>
      </c>
      <c r="H44" s="20">
        <f t="shared" si="34"/>
        <v>1470</v>
      </c>
      <c r="I44" s="20">
        <f t="shared" si="35"/>
        <v>1660</v>
      </c>
      <c r="J44" s="19">
        <f t="shared" si="36"/>
        <v>1840</v>
      </c>
      <c r="K44" s="20">
        <f t="shared" si="37"/>
        <v>262.85714285714283</v>
      </c>
      <c r="L44" s="20">
        <f t="shared" si="38"/>
        <v>2100</v>
      </c>
      <c r="M44" s="20">
        <f t="shared" si="39"/>
        <v>2360</v>
      </c>
      <c r="N44" s="20">
        <f t="shared" si="40"/>
        <v>2630</v>
      </c>
      <c r="O44" s="21">
        <v>3500</v>
      </c>
    </row>
    <row r="45" spans="1:15" ht="11" customHeight="1" x14ac:dyDescent="0.2">
      <c r="A45" s="63"/>
      <c r="B45" s="18" t="s">
        <v>46</v>
      </c>
      <c r="C45" s="20">
        <v>150</v>
      </c>
      <c r="D45" s="19">
        <f t="shared" si="30"/>
        <v>290</v>
      </c>
      <c r="E45" s="20">
        <f t="shared" si="31"/>
        <v>145</v>
      </c>
      <c r="F45" s="20">
        <f t="shared" si="32"/>
        <v>420</v>
      </c>
      <c r="G45" s="20">
        <f t="shared" si="33"/>
        <v>530</v>
      </c>
      <c r="H45" s="20">
        <f t="shared" si="34"/>
        <v>630</v>
      </c>
      <c r="I45" s="20">
        <f t="shared" si="35"/>
        <v>710</v>
      </c>
      <c r="J45" s="19">
        <f t="shared" si="36"/>
        <v>790</v>
      </c>
      <c r="K45" s="20">
        <f t="shared" si="37"/>
        <v>112.85714285714286</v>
      </c>
      <c r="L45" s="20">
        <f t="shared" si="38"/>
        <v>900</v>
      </c>
      <c r="M45" s="20">
        <f t="shared" si="39"/>
        <v>1010</v>
      </c>
      <c r="N45" s="20">
        <f t="shared" si="40"/>
        <v>1130</v>
      </c>
      <c r="O45" s="21">
        <v>500</v>
      </c>
    </row>
    <row r="46" spans="1:15" ht="11" customHeight="1" x14ac:dyDescent="0.2">
      <c r="A46" s="63"/>
      <c r="B46" s="18" t="s">
        <v>47</v>
      </c>
      <c r="C46" s="20">
        <v>290</v>
      </c>
      <c r="D46" s="19">
        <f t="shared" si="30"/>
        <v>560</v>
      </c>
      <c r="E46" s="20">
        <f t="shared" si="31"/>
        <v>280</v>
      </c>
      <c r="F46" s="20">
        <f t="shared" si="32"/>
        <v>820</v>
      </c>
      <c r="G46" s="20">
        <f t="shared" si="33"/>
        <v>1030</v>
      </c>
      <c r="H46" s="20">
        <f t="shared" si="34"/>
        <v>1220</v>
      </c>
      <c r="I46" s="20">
        <f t="shared" si="35"/>
        <v>1370</v>
      </c>
      <c r="J46" s="19">
        <f t="shared" si="36"/>
        <v>1520</v>
      </c>
      <c r="K46" s="20">
        <f t="shared" si="37"/>
        <v>217.14285714285714</v>
      </c>
      <c r="L46" s="20">
        <f t="shared" si="38"/>
        <v>1740</v>
      </c>
      <c r="M46" s="20">
        <f t="shared" si="39"/>
        <v>1960</v>
      </c>
      <c r="N46" s="20">
        <f t="shared" si="40"/>
        <v>2180</v>
      </c>
      <c r="O46" s="21">
        <v>2000</v>
      </c>
    </row>
    <row r="47" spans="1:15" ht="11" customHeight="1" x14ac:dyDescent="0.2">
      <c r="A47" s="63"/>
      <c r="B47" s="18" t="s">
        <v>48</v>
      </c>
      <c r="C47" s="20">
        <v>490</v>
      </c>
      <c r="D47" s="19">
        <f t="shared" si="30"/>
        <v>950</v>
      </c>
      <c r="E47" s="20">
        <f t="shared" si="31"/>
        <v>475</v>
      </c>
      <c r="F47" s="20">
        <f t="shared" si="32"/>
        <v>1380</v>
      </c>
      <c r="G47" s="20">
        <f t="shared" si="33"/>
        <v>1740</v>
      </c>
      <c r="H47" s="20">
        <f t="shared" si="34"/>
        <v>2060</v>
      </c>
      <c r="I47" s="20">
        <f t="shared" si="35"/>
        <v>2320</v>
      </c>
      <c r="J47" s="19">
        <f t="shared" si="36"/>
        <v>2570</v>
      </c>
      <c r="K47" s="20">
        <f t="shared" si="37"/>
        <v>367.14285714285717</v>
      </c>
      <c r="L47" s="20">
        <f t="shared" si="38"/>
        <v>2940</v>
      </c>
      <c r="M47" s="20">
        <f t="shared" si="39"/>
        <v>3310</v>
      </c>
      <c r="N47" s="20">
        <f t="shared" si="40"/>
        <v>3680</v>
      </c>
      <c r="O47" s="21">
        <v>4000</v>
      </c>
    </row>
    <row r="48" spans="1:15" ht="11" customHeight="1" x14ac:dyDescent="0.2">
      <c r="A48" s="63"/>
      <c r="B48" s="18" t="s">
        <v>49</v>
      </c>
      <c r="C48" s="20">
        <v>290</v>
      </c>
      <c r="D48" s="19">
        <f t="shared" si="30"/>
        <v>560</v>
      </c>
      <c r="E48" s="20">
        <f t="shared" si="31"/>
        <v>280</v>
      </c>
      <c r="F48" s="20">
        <f t="shared" si="32"/>
        <v>820</v>
      </c>
      <c r="G48" s="20">
        <f t="shared" si="33"/>
        <v>1030</v>
      </c>
      <c r="H48" s="20">
        <f t="shared" si="34"/>
        <v>1220</v>
      </c>
      <c r="I48" s="20">
        <f t="shared" si="35"/>
        <v>1370</v>
      </c>
      <c r="J48" s="19">
        <f t="shared" si="36"/>
        <v>1520</v>
      </c>
      <c r="K48" s="20">
        <f t="shared" si="37"/>
        <v>217.14285714285714</v>
      </c>
      <c r="L48" s="20">
        <f t="shared" si="38"/>
        <v>1740</v>
      </c>
      <c r="M48" s="20">
        <f t="shared" si="39"/>
        <v>1960</v>
      </c>
      <c r="N48" s="20">
        <f t="shared" si="40"/>
        <v>2180</v>
      </c>
      <c r="O48" s="21">
        <v>2000</v>
      </c>
    </row>
    <row r="49" spans="1:15" ht="11" customHeight="1" x14ac:dyDescent="0.2">
      <c r="A49" s="63"/>
      <c r="B49" s="26"/>
      <c r="C49" s="20"/>
      <c r="D49" s="28"/>
      <c r="E49" s="27"/>
      <c r="F49" s="27"/>
      <c r="G49" s="27"/>
      <c r="H49" s="27"/>
      <c r="I49" s="27"/>
      <c r="J49" s="28"/>
      <c r="K49" s="27"/>
      <c r="L49" s="27"/>
      <c r="M49" s="27"/>
      <c r="N49" s="27"/>
      <c r="O49" s="29"/>
    </row>
    <row r="50" spans="1:15" ht="11" customHeight="1" x14ac:dyDescent="0.2">
      <c r="A50" s="63"/>
      <c r="B50" s="18" t="s">
        <v>50</v>
      </c>
      <c r="C50" s="20">
        <v>450</v>
      </c>
      <c r="D50" s="19">
        <f t="shared" ref="D50:D53" si="41">ROUND((C50*2)-(((C50*2)/100)*3),-1)</f>
        <v>870</v>
      </c>
      <c r="E50" s="20">
        <f t="shared" ref="E50:E53" si="42">D50/2</f>
        <v>435</v>
      </c>
      <c r="F50" s="20">
        <f t="shared" ref="F50:F53" si="43">ROUND(($C50*3)-((($C50*3)/100)*(3*2)),-1)</f>
        <v>1270</v>
      </c>
      <c r="G50" s="20">
        <f t="shared" ref="G50:G53" si="44">ROUND(($C50*4)-((($C50*4)/100)*(6+(5*1))),-1)</f>
        <v>1600</v>
      </c>
      <c r="H50" s="20">
        <f t="shared" ref="H50:H53" si="45">ROUND(($C50*5)-((($C50*5)/100)*(6+(5*2))),-1)</f>
        <v>1890</v>
      </c>
      <c r="I50" s="20">
        <f t="shared" ref="I50:I53" si="46">ROUND(($C50*6)-((($C50*6)/100)*(6+(5*3))),-1)</f>
        <v>2130</v>
      </c>
      <c r="J50" s="19">
        <f t="shared" ref="J50:J53" si="47">ROUND(($C50*7)-((($C50*7)/100)*(25)),-1)</f>
        <v>2360</v>
      </c>
      <c r="K50" s="20">
        <f t="shared" ref="K50:K53" si="48">J50/7</f>
        <v>337.14285714285717</v>
      </c>
      <c r="L50" s="20">
        <f t="shared" ref="L50:L53" si="49">ROUND(($C50*8)-((($C50*8)/100)*(25)),-1)</f>
        <v>2700</v>
      </c>
      <c r="M50" s="20">
        <f t="shared" ref="M50:M53" si="50">ROUND(($C50*9)-((($C50*9)/100)*(25)),-1)</f>
        <v>3040</v>
      </c>
      <c r="N50" s="20">
        <f t="shared" ref="N50:N53" si="51">ROUND(($C50*10)-((($C50*10)/100)*(25)),-1)</f>
        <v>3380</v>
      </c>
      <c r="O50" s="21">
        <v>2000</v>
      </c>
    </row>
    <row r="51" spans="1:15" ht="11" customHeight="1" x14ac:dyDescent="0.2">
      <c r="A51" s="63"/>
      <c r="B51" s="18" t="s">
        <v>51</v>
      </c>
      <c r="C51" s="20">
        <v>290</v>
      </c>
      <c r="D51" s="19">
        <f t="shared" si="41"/>
        <v>560</v>
      </c>
      <c r="E51" s="20">
        <f t="shared" si="42"/>
        <v>280</v>
      </c>
      <c r="F51" s="20">
        <f t="shared" si="43"/>
        <v>820</v>
      </c>
      <c r="G51" s="20">
        <f t="shared" si="44"/>
        <v>1030</v>
      </c>
      <c r="H51" s="20">
        <f t="shared" si="45"/>
        <v>1220</v>
      </c>
      <c r="I51" s="20">
        <f t="shared" si="46"/>
        <v>1370</v>
      </c>
      <c r="J51" s="19">
        <f t="shared" si="47"/>
        <v>1520</v>
      </c>
      <c r="K51" s="20">
        <f t="shared" si="48"/>
        <v>217.14285714285714</v>
      </c>
      <c r="L51" s="20">
        <f t="shared" si="49"/>
        <v>1740</v>
      </c>
      <c r="M51" s="20">
        <f t="shared" si="50"/>
        <v>1960</v>
      </c>
      <c r="N51" s="20">
        <f t="shared" si="51"/>
        <v>2180</v>
      </c>
      <c r="O51" s="21">
        <v>1500</v>
      </c>
    </row>
    <row r="52" spans="1:15" ht="11" customHeight="1" x14ac:dyDescent="0.2">
      <c r="A52" s="63"/>
      <c r="B52" s="18" t="s">
        <v>52</v>
      </c>
      <c r="C52" s="20">
        <v>150</v>
      </c>
      <c r="D52" s="19">
        <f t="shared" si="41"/>
        <v>290</v>
      </c>
      <c r="E52" s="20">
        <f t="shared" si="42"/>
        <v>145</v>
      </c>
      <c r="F52" s="20">
        <f t="shared" si="43"/>
        <v>420</v>
      </c>
      <c r="G52" s="20">
        <f t="shared" si="44"/>
        <v>530</v>
      </c>
      <c r="H52" s="20">
        <f t="shared" si="45"/>
        <v>630</v>
      </c>
      <c r="I52" s="20">
        <f t="shared" si="46"/>
        <v>710</v>
      </c>
      <c r="J52" s="19">
        <f t="shared" si="47"/>
        <v>790</v>
      </c>
      <c r="K52" s="20">
        <f t="shared" si="48"/>
        <v>112.85714285714286</v>
      </c>
      <c r="L52" s="20">
        <f t="shared" si="49"/>
        <v>900</v>
      </c>
      <c r="M52" s="20">
        <f t="shared" si="50"/>
        <v>1010</v>
      </c>
      <c r="N52" s="20">
        <f t="shared" si="51"/>
        <v>1130</v>
      </c>
      <c r="O52" s="21">
        <v>1000</v>
      </c>
    </row>
    <row r="53" spans="1:15" ht="11" customHeight="1" x14ac:dyDescent="0.2">
      <c r="A53" s="63"/>
      <c r="B53" s="18" t="s">
        <v>53</v>
      </c>
      <c r="C53" s="20">
        <v>90</v>
      </c>
      <c r="D53" s="19">
        <f t="shared" si="41"/>
        <v>170</v>
      </c>
      <c r="E53" s="20">
        <f t="shared" si="42"/>
        <v>85</v>
      </c>
      <c r="F53" s="20">
        <f t="shared" si="43"/>
        <v>250</v>
      </c>
      <c r="G53" s="20">
        <f t="shared" si="44"/>
        <v>320</v>
      </c>
      <c r="H53" s="20">
        <f t="shared" si="45"/>
        <v>380</v>
      </c>
      <c r="I53" s="20">
        <f t="shared" si="46"/>
        <v>430</v>
      </c>
      <c r="J53" s="19">
        <f t="shared" si="47"/>
        <v>470</v>
      </c>
      <c r="K53" s="20">
        <f t="shared" si="48"/>
        <v>67.142857142857139</v>
      </c>
      <c r="L53" s="20">
        <f t="shared" si="49"/>
        <v>540</v>
      </c>
      <c r="M53" s="20">
        <f t="shared" si="50"/>
        <v>610</v>
      </c>
      <c r="N53" s="20">
        <f t="shared" si="51"/>
        <v>680</v>
      </c>
      <c r="O53" s="21">
        <v>600</v>
      </c>
    </row>
    <row r="54" spans="1:15" ht="11" customHeight="1" x14ac:dyDescent="0.2">
      <c r="A54" s="63"/>
      <c r="B54" s="30"/>
      <c r="C54" s="47"/>
      <c r="D54" s="32"/>
      <c r="E54" s="31"/>
      <c r="F54" s="31"/>
      <c r="G54" s="31"/>
      <c r="H54" s="31"/>
      <c r="I54" s="31"/>
      <c r="J54" s="32"/>
      <c r="K54" s="31"/>
      <c r="L54" s="31"/>
      <c r="M54" s="31"/>
      <c r="N54" s="31"/>
      <c r="O54" s="33"/>
    </row>
    <row r="55" spans="1:15" ht="11" customHeight="1" x14ac:dyDescent="0.2">
      <c r="A55" s="63"/>
      <c r="B55" s="18" t="s">
        <v>54</v>
      </c>
      <c r="C55" s="20">
        <v>90</v>
      </c>
      <c r="D55" s="19">
        <f t="shared" ref="D55:D59" si="52">ROUND((C55*2)-(((C55*2)/100)*3),-1)</f>
        <v>170</v>
      </c>
      <c r="E55" s="20">
        <f t="shared" ref="E55:E59" si="53">D55/2</f>
        <v>85</v>
      </c>
      <c r="F55" s="20">
        <f t="shared" ref="F55:F59" si="54">ROUND(($C55*3)-((($C55*3)/100)*(3*2)),-1)</f>
        <v>250</v>
      </c>
      <c r="G55" s="20">
        <f t="shared" ref="G55:G59" si="55">ROUND(($C55*4)-((($C55*4)/100)*(6+(5*1))),-1)</f>
        <v>320</v>
      </c>
      <c r="H55" s="20">
        <f t="shared" ref="H55:H59" si="56">ROUND(($C55*5)-((($C55*5)/100)*(6+(5*2))),-1)</f>
        <v>380</v>
      </c>
      <c r="I55" s="20">
        <f t="shared" ref="I55:I59" si="57">ROUND(($C55*6)-((($C55*6)/100)*(6+(5*3))),-1)</f>
        <v>430</v>
      </c>
      <c r="J55" s="19">
        <f t="shared" ref="J55:J59" si="58">ROUND(($C55*7)-((($C55*7)/100)*(25)),-1)</f>
        <v>470</v>
      </c>
      <c r="K55" s="20">
        <f t="shared" ref="K55:K59" si="59">J55/7</f>
        <v>67.142857142857139</v>
      </c>
      <c r="L55" s="20">
        <f t="shared" ref="L55:L59" si="60">ROUND(($C55*8)-((($C55*8)/100)*(25)),-1)</f>
        <v>540</v>
      </c>
      <c r="M55" s="20">
        <f t="shared" ref="M55:M59" si="61">ROUND(($C55*9)-((($C55*9)/100)*(25)),-1)</f>
        <v>610</v>
      </c>
      <c r="N55" s="20">
        <f t="shared" ref="N55:N59" si="62">ROUND(($C55*10)-((($C55*10)/100)*(25)),-1)</f>
        <v>680</v>
      </c>
      <c r="O55" s="21">
        <v>300</v>
      </c>
    </row>
    <row r="56" spans="1:15" ht="11" customHeight="1" x14ac:dyDescent="0.2">
      <c r="A56" s="63"/>
      <c r="B56" s="18" t="s">
        <v>55</v>
      </c>
      <c r="C56" s="20">
        <v>100</v>
      </c>
      <c r="D56" s="19">
        <f t="shared" si="52"/>
        <v>190</v>
      </c>
      <c r="E56" s="20">
        <f t="shared" si="53"/>
        <v>95</v>
      </c>
      <c r="F56" s="20">
        <f t="shared" si="54"/>
        <v>280</v>
      </c>
      <c r="G56" s="20">
        <f t="shared" si="55"/>
        <v>360</v>
      </c>
      <c r="H56" s="20">
        <f t="shared" si="56"/>
        <v>420</v>
      </c>
      <c r="I56" s="20">
        <f t="shared" si="57"/>
        <v>470</v>
      </c>
      <c r="J56" s="19">
        <f t="shared" si="58"/>
        <v>530</v>
      </c>
      <c r="K56" s="20">
        <f t="shared" si="59"/>
        <v>75.714285714285708</v>
      </c>
      <c r="L56" s="20">
        <f t="shared" si="60"/>
        <v>600</v>
      </c>
      <c r="M56" s="20">
        <f t="shared" si="61"/>
        <v>680</v>
      </c>
      <c r="N56" s="20">
        <f t="shared" si="62"/>
        <v>750</v>
      </c>
      <c r="O56" s="21">
        <v>1000</v>
      </c>
    </row>
    <row r="57" spans="1:15" ht="11" customHeight="1" x14ac:dyDescent="0.2">
      <c r="A57" s="63"/>
      <c r="B57" s="18" t="s">
        <v>56</v>
      </c>
      <c r="C57" s="20">
        <v>80</v>
      </c>
      <c r="D57" s="19">
        <f t="shared" si="52"/>
        <v>160</v>
      </c>
      <c r="E57" s="20">
        <f t="shared" si="53"/>
        <v>80</v>
      </c>
      <c r="F57" s="20">
        <f t="shared" si="54"/>
        <v>230</v>
      </c>
      <c r="G57" s="20">
        <f t="shared" si="55"/>
        <v>280</v>
      </c>
      <c r="H57" s="20">
        <f t="shared" si="56"/>
        <v>340</v>
      </c>
      <c r="I57" s="20">
        <f t="shared" si="57"/>
        <v>380</v>
      </c>
      <c r="J57" s="19">
        <f t="shared" si="58"/>
        <v>420</v>
      </c>
      <c r="K57" s="20">
        <f t="shared" si="59"/>
        <v>60</v>
      </c>
      <c r="L57" s="20">
        <f t="shared" si="60"/>
        <v>480</v>
      </c>
      <c r="M57" s="20">
        <f t="shared" si="61"/>
        <v>540</v>
      </c>
      <c r="N57" s="20">
        <f t="shared" si="62"/>
        <v>600</v>
      </c>
      <c r="O57" s="21">
        <v>500</v>
      </c>
    </row>
    <row r="58" spans="1:15" ht="11" customHeight="1" x14ac:dyDescent="0.2">
      <c r="A58" s="63"/>
      <c r="B58" s="18" t="s">
        <v>57</v>
      </c>
      <c r="C58" s="20">
        <v>20</v>
      </c>
      <c r="D58" s="19">
        <f t="shared" si="52"/>
        <v>40</v>
      </c>
      <c r="E58" s="20">
        <f t="shared" si="53"/>
        <v>20</v>
      </c>
      <c r="F58" s="20">
        <f t="shared" si="54"/>
        <v>60</v>
      </c>
      <c r="G58" s="20">
        <f t="shared" si="55"/>
        <v>70</v>
      </c>
      <c r="H58" s="20">
        <f t="shared" si="56"/>
        <v>80</v>
      </c>
      <c r="I58" s="20">
        <f t="shared" si="57"/>
        <v>90</v>
      </c>
      <c r="J58" s="19">
        <f t="shared" si="58"/>
        <v>110</v>
      </c>
      <c r="K58" s="20">
        <f t="shared" si="59"/>
        <v>15.714285714285714</v>
      </c>
      <c r="L58" s="20">
        <f t="shared" si="60"/>
        <v>120</v>
      </c>
      <c r="M58" s="20">
        <f t="shared" si="61"/>
        <v>140</v>
      </c>
      <c r="N58" s="20">
        <f t="shared" si="62"/>
        <v>150</v>
      </c>
      <c r="O58" s="21">
        <v>200</v>
      </c>
    </row>
    <row r="59" spans="1:15" ht="11" customHeight="1" x14ac:dyDescent="0.2">
      <c r="A59" s="64"/>
      <c r="B59" s="18" t="s">
        <v>58</v>
      </c>
      <c r="C59" s="20">
        <v>0</v>
      </c>
      <c r="D59" s="19">
        <f t="shared" si="52"/>
        <v>0</v>
      </c>
      <c r="E59" s="20">
        <f t="shared" si="53"/>
        <v>0</v>
      </c>
      <c r="F59" s="20">
        <f t="shared" si="54"/>
        <v>0</v>
      </c>
      <c r="G59" s="20">
        <f t="shared" si="55"/>
        <v>0</v>
      </c>
      <c r="H59" s="20">
        <f t="shared" si="56"/>
        <v>0</v>
      </c>
      <c r="I59" s="20">
        <f t="shared" si="57"/>
        <v>0</v>
      </c>
      <c r="J59" s="19">
        <f t="shared" si="58"/>
        <v>0</v>
      </c>
      <c r="K59" s="20">
        <f t="shared" si="59"/>
        <v>0</v>
      </c>
      <c r="L59" s="20">
        <f t="shared" si="60"/>
        <v>0</v>
      </c>
      <c r="M59" s="20">
        <f t="shared" si="61"/>
        <v>0</v>
      </c>
      <c r="N59" s="20">
        <f t="shared" si="62"/>
        <v>0</v>
      </c>
      <c r="O59" s="21">
        <v>100</v>
      </c>
    </row>
    <row r="60" spans="1:15" ht="11" customHeight="1" x14ac:dyDescent="0.2">
      <c r="A60" s="17"/>
      <c r="B60" s="13"/>
      <c r="C60" s="34"/>
      <c r="D60" s="13"/>
      <c r="E60" s="34"/>
      <c r="F60" s="34"/>
      <c r="G60" s="34"/>
      <c r="H60" s="34"/>
      <c r="I60" s="34"/>
      <c r="J60" s="13"/>
      <c r="K60" s="34"/>
      <c r="L60" s="34"/>
      <c r="M60" s="34"/>
      <c r="N60" s="34"/>
      <c r="O60" s="35"/>
    </row>
    <row r="61" spans="1:15" ht="11" customHeight="1" x14ac:dyDescent="0.2">
      <c r="A61" s="65" t="s">
        <v>59</v>
      </c>
      <c r="B61" s="36" t="s">
        <v>60</v>
      </c>
      <c r="C61" s="37"/>
      <c r="D61" s="38"/>
      <c r="E61" s="37"/>
      <c r="F61" s="37"/>
      <c r="G61" s="37"/>
      <c r="H61" s="37"/>
      <c r="I61" s="37"/>
      <c r="J61" s="38"/>
      <c r="K61" s="37"/>
      <c r="L61" s="37"/>
      <c r="M61" s="37"/>
      <c r="N61" s="37"/>
      <c r="O61" s="39" t="s">
        <v>61</v>
      </c>
    </row>
    <row r="62" spans="1:15" ht="11" customHeight="1" x14ac:dyDescent="0.2">
      <c r="A62" s="66"/>
      <c r="B62" s="36" t="s">
        <v>62</v>
      </c>
      <c r="C62" s="37"/>
      <c r="D62" s="38"/>
      <c r="E62" s="37"/>
      <c r="F62" s="37"/>
      <c r="G62" s="37"/>
      <c r="H62" s="37"/>
      <c r="I62" s="37"/>
      <c r="J62" s="38"/>
      <c r="K62" s="37"/>
      <c r="L62" s="37"/>
      <c r="M62" s="37"/>
      <c r="N62" s="37"/>
      <c r="O62" s="39" t="s">
        <v>63</v>
      </c>
    </row>
    <row r="63" spans="1:15" ht="11" customHeight="1" x14ac:dyDescent="0.2">
      <c r="A63" s="67"/>
      <c r="B63" s="36" t="s">
        <v>64</v>
      </c>
      <c r="C63" s="37"/>
      <c r="D63" s="38"/>
      <c r="E63" s="37"/>
      <c r="F63" s="37"/>
      <c r="G63" s="37"/>
      <c r="H63" s="37"/>
      <c r="I63" s="37"/>
      <c r="J63" s="38"/>
      <c r="K63" s="37"/>
      <c r="L63" s="37"/>
      <c r="M63" s="37"/>
      <c r="N63" s="37"/>
      <c r="O63" s="39" t="s">
        <v>65</v>
      </c>
    </row>
    <row r="64" spans="1:15" ht="11" customHeight="1" x14ac:dyDescent="0.2">
      <c r="A64" s="67"/>
      <c r="B64" s="36" t="s">
        <v>66</v>
      </c>
      <c r="C64" s="37"/>
      <c r="D64" s="38"/>
      <c r="E64" s="37"/>
      <c r="F64" s="37"/>
      <c r="G64" s="37"/>
      <c r="H64" s="37"/>
      <c r="I64" s="37"/>
      <c r="J64" s="38"/>
      <c r="K64" s="37"/>
      <c r="L64" s="37"/>
      <c r="M64" s="37"/>
      <c r="N64" s="37"/>
      <c r="O64" s="39"/>
    </row>
    <row r="65" spans="1:15" ht="11" customHeight="1" x14ac:dyDescent="0.2">
      <c r="A65" s="67"/>
      <c r="B65" s="36" t="s">
        <v>67</v>
      </c>
      <c r="C65" s="37"/>
      <c r="D65" s="38"/>
      <c r="E65" s="37"/>
      <c r="F65" s="37"/>
      <c r="G65" s="37"/>
      <c r="H65" s="37"/>
      <c r="I65" s="37"/>
      <c r="J65" s="38"/>
      <c r="K65" s="37"/>
      <c r="L65" s="37"/>
      <c r="M65" s="37"/>
      <c r="N65" s="37"/>
      <c r="O65" s="39"/>
    </row>
    <row r="66" spans="1:15" ht="11" customHeight="1" x14ac:dyDescent="0.2">
      <c r="A66" s="68"/>
      <c r="B66" s="40" t="s">
        <v>68</v>
      </c>
      <c r="C66" s="41"/>
      <c r="D66" s="42"/>
      <c r="E66" s="41"/>
      <c r="F66" s="41"/>
      <c r="G66" s="41"/>
      <c r="H66" s="41"/>
      <c r="I66" s="41"/>
      <c r="J66" s="42"/>
      <c r="K66" s="41"/>
      <c r="L66" s="41"/>
      <c r="M66" s="41"/>
      <c r="N66" s="41"/>
      <c r="O66" s="43"/>
    </row>
    <row r="67" spans="1:15" ht="11" customHeight="1" x14ac:dyDescent="0.2">
      <c r="A67" s="44"/>
      <c r="B67" s="57" t="s">
        <v>69</v>
      </c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9"/>
    </row>
    <row r="68" spans="1:15" ht="11" customHeight="1" x14ac:dyDescent="0.2"/>
    <row r="69" spans="1:15" ht="11" customHeight="1" x14ac:dyDescent="0.2"/>
    <row r="70" spans="1:15" ht="12" customHeight="1" x14ac:dyDescent="0.2">
      <c r="B70" s="46"/>
    </row>
    <row r="71" spans="1:15" ht="12" customHeight="1" x14ac:dyDescent="0.2">
      <c r="B71" s="46"/>
    </row>
    <row r="72" spans="1:15" ht="12" customHeight="1" x14ac:dyDescent="0.2">
      <c r="B72" s="46"/>
    </row>
    <row r="73" spans="1:15" ht="12" customHeight="1" x14ac:dyDescent="0.2">
      <c r="B73" s="46"/>
    </row>
    <row r="74" spans="1:15" ht="12" customHeight="1" x14ac:dyDescent="0.2">
      <c r="B74" s="46"/>
    </row>
    <row r="75" spans="1:15" ht="12" customHeight="1" x14ac:dyDescent="0.2">
      <c r="B75" s="46"/>
    </row>
  </sheetData>
  <mergeCells count="17">
    <mergeCell ref="B67:O67"/>
    <mergeCell ref="M2:M3"/>
    <mergeCell ref="N2:N3"/>
    <mergeCell ref="O2:O3"/>
    <mergeCell ref="A4:A19"/>
    <mergeCell ref="A21:A59"/>
    <mergeCell ref="A61:A66"/>
    <mergeCell ref="A1:O1"/>
    <mergeCell ref="B2:B3"/>
    <mergeCell ref="C2:C3"/>
    <mergeCell ref="D2:E2"/>
    <mergeCell ref="F2:F3"/>
    <mergeCell ref="G2:G3"/>
    <mergeCell ref="H2:H3"/>
    <mergeCell ref="I2:I3"/>
    <mergeCell ref="J2:K2"/>
    <mergeCell ref="L2:L3"/>
  </mergeCells>
  <printOptions horizontalCentered="1"/>
  <pageMargins left="0" right="0" top="0" bottom="0" header="0" footer="0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 PŮJČOVNA lyže - 2021_22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2021-09-10T17:32:56Z</dcterms:created>
  <dcterms:modified xsi:type="dcterms:W3CDTF">2021-10-04T07:51:16Z</dcterms:modified>
</cp:coreProperties>
</file>